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10896" firstSheet="27" activeTab="27"/>
  </bookViews>
  <sheets>
    <sheet name="бланк ПФХД " sheetId="1" r:id="rId1"/>
    <sheet name="Падун сош" sheetId="2" r:id="rId2"/>
    <sheet name="Окуневская" sheetId="3" r:id="rId3"/>
    <sheet name="СОШ №2" sheetId="4" r:id="rId4"/>
    <sheet name="Вагановская" sheetId="5" r:id="rId5"/>
    <sheet name="РДДТ с изменен" sheetId="6" r:id="rId6"/>
    <sheet name="Каменский" sheetId="7" r:id="rId7"/>
    <sheet name="ДЮСШ Плотн" sheetId="8" r:id="rId8"/>
    <sheet name="Озерский" sheetId="9" r:id="rId9"/>
    <sheet name="СОШ №56" sheetId="10" r:id="rId10"/>
    <sheet name="Титовская" sheetId="11" r:id="rId11"/>
    <sheet name="Ереминский" sheetId="12" r:id="rId12"/>
    <sheet name="Светлячок" sheetId="13" r:id="rId13"/>
    <sheet name="Калинкинский" sheetId="14" r:id="rId14"/>
    <sheet name="Протопоповская" sheetId="15" r:id="rId15"/>
    <sheet name="Лебедевская" sheetId="16" r:id="rId16"/>
    <sheet name="Васьковский" sheetId="17" r:id="rId17"/>
    <sheet name="д с № 5" sheetId="18" r:id="rId18"/>
    <sheet name="Рябинка" sheetId="19" r:id="rId19"/>
    <sheet name="Тарасовский" sheetId="20" r:id="rId20"/>
    <sheet name="Пьяновская" sheetId="21" r:id="rId21"/>
    <sheet name="д с № 6" sheetId="22" r:id="rId22"/>
    <sheet name="Теремок" sheetId="23" r:id="rId23"/>
    <sheet name="Плотниковская" sheetId="24" r:id="rId24"/>
    <sheet name="Краснинская" sheetId="25" r:id="rId25"/>
    <sheet name="Заринская" sheetId="26" r:id="rId26"/>
    <sheet name="Сказка" sheetId="27" r:id="rId27"/>
    <sheet name="Журавлевская" sheetId="28" r:id="rId28"/>
  </sheets>
  <definedNames>
    <definedName name="иии">#REF!</definedName>
    <definedName name="ммм">#REF!</definedName>
    <definedName name="ььь">#REF!</definedName>
  </definedNames>
  <calcPr fullCalcOnLoad="1"/>
</workbook>
</file>

<file path=xl/sharedStrings.xml><?xml version="1.0" encoding="utf-8"?>
<sst xmlns="http://schemas.openxmlformats.org/spreadsheetml/2006/main" count="8726" uniqueCount="193">
  <si>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</si>
  <si>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</si>
  <si>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</si>
  <si>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</si>
  <si>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Главный бухгалтер государственного бюджетного (автономного) учреждения (подразделения)</t>
  </si>
  <si>
    <t>Всего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</si>
  <si>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</si>
  <si>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</si>
  <si>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</si>
  <si>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</si>
  <si>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</si>
  <si>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КФД</t>
  </si>
  <si>
    <t>Дата</t>
  </si>
  <si>
    <t>Наименование государственного бюджетного (автономного) учреждения (подразделения)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</si>
  <si>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</si>
  <si>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</si>
  <si>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</si>
  <si>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</si>
  <si>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</si>
  <si>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</si>
  <si>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</si>
  <si>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</si>
  <si>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</si>
  <si>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</si>
  <si>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государственного бюджетного учреждения (подразделения):</t>
  </si>
  <si>
    <t>1.3. Виды деятельности государственного бюджетного учреждения (подразделения):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</si>
  <si>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</si>
  <si>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</si>
  <si>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</si>
  <si>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</si>
  <si>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</si>
  <si>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</si>
  <si>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</si>
  <si>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</si>
  <si>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Стоимость услуг (работ), рублей</t>
  </si>
  <si>
    <t xml:space="preserve">Сумма дохода в год, </t>
  </si>
  <si>
    <t>рублей</t>
  </si>
  <si>
    <t>2.1. Перечень государственных услуг (работ):</t>
  </si>
  <si>
    <t>2.2. Перечень государственных работ:</t>
  </si>
  <si>
    <t>2.3.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</si>
  <si>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</si>
  <si>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</si>
  <si>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</si>
  <si>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</si>
  <si>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</si>
  <si>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</si>
  <si>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</si>
  <si>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</si>
  <si>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</si>
  <si>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</si>
  <si>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</si>
  <si>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</si>
  <si>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</si>
  <si>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</si>
  <si>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Код по бюджетной классификации РФ*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</si>
  <si>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</si>
  <si>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</si>
  <si>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</si>
  <si>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III. Показатели по поступлениям и выплатам государственного учреждения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</si>
  <si>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</si>
  <si>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</si>
  <si>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</si>
  <si>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</si>
  <si>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</si>
  <si>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</si>
  <si>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</si>
  <si>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</si>
  <si>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</si>
  <si>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</si>
  <si>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</si>
  <si>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</si>
  <si>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</si>
  <si>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</si>
  <si>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</si>
  <si>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</si>
  <si>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</si>
  <si>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</si>
  <si>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</si>
  <si>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</si>
  <si>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</si>
  <si>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</si>
  <si>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из них:</t>
  </si>
  <si>
    <t>уплату налогов,сборов и иных платежей, всего</t>
  </si>
  <si>
    <t>безвозмездные перечисления организациям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</si>
  <si>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</si>
  <si>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</si>
  <si>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</si>
  <si>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</si>
  <si>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</si>
  <si>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</si>
  <si>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</si>
  <si>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</si>
  <si>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</si>
  <si>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</si>
  <si>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</si>
  <si>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</si>
  <si>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</si>
  <si>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</si>
  <si>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</si>
  <si>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</si>
  <si>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</si>
  <si>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</si>
  <si>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</si>
  <si>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</si>
  <si>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</si>
  <si>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</si>
  <si>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</si>
  <si>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</si>
  <si>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</si>
  <si>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</si>
  <si>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</si>
  <si>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</si>
  <si>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</si>
  <si>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</si>
  <si>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</si>
  <si>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всего</t>
  </si>
  <si>
    <t>х</t>
  </si>
  <si>
    <t>Наименование показателя</t>
  </si>
  <si>
    <t>Количество</t>
  </si>
  <si>
    <t xml:space="preserve">на 2017  год  и на плановый период   2018  и  2019 годов </t>
  </si>
  <si>
    <t>"_______"________________ 2016 г.</t>
  </si>
  <si>
    <t>"26"  декабря  2016 г.</t>
  </si>
  <si>
    <t>прочие расходы (кроме расходов на закупку товаров,работ, услуг)</t>
  </si>
  <si>
    <t>на 2017 г. очередной финансовый год</t>
  </si>
  <si>
    <t>на 2018 г.       1-ый год планового периода</t>
  </si>
  <si>
    <t>на 2019 г.       2-ой год планового периода</t>
  </si>
  <si>
    <t>на 2017 г.                    очередной финансовый год</t>
  </si>
  <si>
    <t>на 2018 г.                       1-ый год планового периода</t>
  </si>
  <si>
    <t>на 2019 г.            2-ой год планового периода</t>
  </si>
  <si>
    <t>на  2017 г.          очередной финансовый год</t>
  </si>
  <si>
    <t>в том числе:                                                                   на оплату контрактов заключенных до начала очередного финансового года :</t>
  </si>
  <si>
    <t xml:space="preserve">1.1. Свидетельство о внесении в реестр собственности Кемеровской  </t>
  </si>
  <si>
    <t>00000000000000000130</t>
  </si>
  <si>
    <t>00000000000000000180</t>
  </si>
  <si>
    <t>00000000000000000110</t>
  </si>
  <si>
    <t>00000000000000000100</t>
  </si>
  <si>
    <t>Объем средств, поступивших во временное распоряжение, всего:</t>
  </si>
  <si>
    <t>00000000000000000300</t>
  </si>
  <si>
    <t>социальные и иные выплаты населению, всего (премии)</t>
  </si>
  <si>
    <t>00000000000000000851</t>
  </si>
  <si>
    <t>уплата налога на имущество организации и земельного налога</t>
  </si>
  <si>
    <t>00000000000000000852</t>
  </si>
  <si>
    <t>уплата иных платежей</t>
  </si>
  <si>
    <t>00000000000000000853</t>
  </si>
  <si>
    <t>уплата прочих налогов, сборов (транспортный налог, госпошлина)</t>
  </si>
  <si>
    <t>Примечание (в гр.3 по строкам 110-180, 300-420 указываются КБК доходов "двадцатизначные"; по стр.210-280 указываются коды видов расходов(выплат) учреждения, по которым принимаются или исполняются обязательства учреждения ( по лицевому счету в ОФК)</t>
  </si>
  <si>
    <t>00000000000000000831</t>
  </si>
  <si>
    <t>на 01 января 2017 г.</t>
  </si>
  <si>
    <t>на  01 января 2017 г.</t>
  </si>
  <si>
    <t>План финансово - хозяйственной деятельности (проект)</t>
  </si>
  <si>
    <t>на  01 января  2017 г.</t>
  </si>
  <si>
    <t xml:space="preserve">  </t>
  </si>
  <si>
    <t>на 2018 г.  1-ый год планового периода</t>
  </si>
  <si>
    <t>на 2019 г.  2-ой год планового периода</t>
  </si>
  <si>
    <t>00000000000000000850</t>
  </si>
  <si>
    <t xml:space="preserve">на 2018  год  и на плановый период   2019  и  2020 годов </t>
  </si>
  <si>
    <t>"21"  декабря  2017 г.</t>
  </si>
  <si>
    <t>на 2018 г. очередной финансовый год</t>
  </si>
  <si>
    <t>на 2019 г.  1-ый год планового периода</t>
  </si>
  <si>
    <t>на 2020 г.  2-ой год планового периода</t>
  </si>
  <si>
    <t>на 2019г.       1-ый год планового периода</t>
  </si>
  <si>
    <t>на 2020 г.       2-ой год планового периода</t>
  </si>
  <si>
    <t>на 2018 г.                    очередной финансовый год</t>
  </si>
  <si>
    <t>на 2019 г.                       1-ый год планового периода</t>
  </si>
  <si>
    <t>на 2020 г.            2-ой год планового периода</t>
  </si>
  <si>
    <t>на  2018 г.          очередной финансовый год</t>
  </si>
  <si>
    <t>на 2019 г.       1-ый год планового периода</t>
  </si>
  <si>
    <t>на  01 января  2018 г.</t>
  </si>
  <si>
    <t>на 01 января 2018 г.</t>
  </si>
  <si>
    <t>"22"  декабря  2017 г.</t>
  </si>
  <si>
    <t>на  01 января 2018 г.</t>
  </si>
  <si>
    <t xml:space="preserve">на 2018 год  и на плановый период   2019  и  2020 годов </t>
  </si>
  <si>
    <t>"21"  декабря  2017г.</t>
  </si>
  <si>
    <t>"_______"________________ 2017 г.</t>
  </si>
  <si>
    <t>на 2020г.  2-ой год планового периода</t>
  </si>
  <si>
    <t>"26"  декабря  2017 г.</t>
  </si>
  <si>
    <t>муниципальное общеобразовательное бюджетное учреждение "Журавлевская основная общеобразовательная школа"</t>
  </si>
  <si>
    <t>ИНН / КПП                                 4240006596/424001001</t>
  </si>
  <si>
    <t>Управление образования Промышленновского муниципального района</t>
  </si>
  <si>
    <t>652394, Российская Федерация, Кемеровская область, Промышленновский район, с. Журавлево, ул.Центральная, 47г</t>
  </si>
  <si>
    <t>Линовский Юрий Станиславович, директор школы</t>
  </si>
  <si>
    <t xml:space="preserve">1.2. Цели деятельности государственного бюджетного учреждения (подразделения): образовательная деятельность по образовательным </t>
  </si>
  <si>
    <t>программам начальногообщего и основного общего образования</t>
  </si>
  <si>
    <t>1.3. Виды деятельности государственного бюджетного учреждения (подразделения): общее образование, организация отдыха детей</t>
  </si>
  <si>
    <t>в каникулярное время и иные виды деятельности, соответствующие уставной деятельности Учреждения</t>
  </si>
  <si>
    <t xml:space="preserve">на 2019  год  и на плановый период   2020  и  2021 годов </t>
  </si>
  <si>
    <t>"21"  декабря  2018 г.</t>
  </si>
  <si>
    <t>на  01 января  2019 г.</t>
  </si>
  <si>
    <t>на 01 января 2019 г.</t>
  </si>
  <si>
    <t>на  01 января 2019 г.</t>
  </si>
  <si>
    <t>на 2019г. очередной финансовый год</t>
  </si>
  <si>
    <t>на 2020 г.  1-ый год планового периода</t>
  </si>
  <si>
    <t>на 2021 г.  2-ой год планового периода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</si>
</sst>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"/>
    <numFmt numFmtId="174" formatCode="0.0000"/>
    <numFmt numFmtId="17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>
        <color indexed="63"/>
      </bottom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4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 vertical="top" wrapText="1"/>
    </xf>
    <xf numFmtId="0" fontId="11" fillId="33" borderId="0" xfId="0" applyFont="1" applyFill="1" applyAlignment="1">
      <alignment vertical="top" wrapText="1"/>
    </xf>
    <xf numFmtId="0" fontId="11" fillId="33" borderId="15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wrapText="1"/>
    </xf>
    <xf numFmtId="0" fontId="0" fillId="0" borderId="18" xfId="0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33" borderId="27" xfId="0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vertical="center"/>
    </xf>
    <xf numFmtId="0" fontId="17" fillId="33" borderId="2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2" fontId="8" fillId="34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vertical="center"/>
    </xf>
    <xf numFmtId="1" fontId="0" fillId="33" borderId="17" xfId="0" applyNumberForma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8" fillId="35" borderId="10" xfId="0" applyFont="1" applyFill="1" applyBorder="1" applyAlignment="1">
      <alignment vertical="top" wrapText="1"/>
    </xf>
    <xf numFmtId="0" fontId="11" fillId="35" borderId="12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vertical="top" wrapText="1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7" fillId="36" borderId="18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12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8" fillId="33" borderId="28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33" borderId="35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1" fillId="33" borderId="0" xfId="0" applyFont="1" applyFill="1" applyAlignment="1">
      <alignment vertical="top" wrapText="1"/>
    </xf>
    <xf numFmtId="0" fontId="11" fillId="33" borderId="36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1" fillId="33" borderId="35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 horizontal="center" vertical="top" wrapText="1"/>
    </xf>
    <xf numFmtId="0" fontId="11" fillId="33" borderId="36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1" fillId="33" borderId="35" xfId="0" applyFont="1" applyFill="1" applyBorder="1" applyAlignment="1">
      <alignment vertical="top" wrapText="1"/>
    </xf>
    <xf numFmtId="0" fontId="8" fillId="33" borderId="35" xfId="0" applyFont="1" applyFill="1" applyBorder="1" applyAlignment="1">
      <alignment vertical="top" wrapText="1"/>
    </xf>
    <xf numFmtId="0" fontId="8" fillId="33" borderId="0" xfId="0" applyFont="1" applyFill="1" applyAlignment="1">
      <alignment vertical="top" wrapText="1"/>
    </xf>
    <xf numFmtId="0" fontId="8" fillId="33" borderId="36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12" fillId="0" borderId="2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6" fillId="33" borderId="28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33" borderId="28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8" fillId="33" borderId="35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16" fillId="0" borderId="1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33" borderId="1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5" xfId="0" applyFont="1" applyBorder="1" applyAlignment="1">
      <alignment vertical="top" wrapText="1"/>
    </xf>
    <xf numFmtId="0" fontId="13" fillId="0" borderId="15" xfId="0" applyFont="1" applyBorder="1" applyAlignment="1">
      <alignment/>
    </xf>
    <xf numFmtId="0" fontId="15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1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9" fillId="0" borderId="38" xfId="0" applyFont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8" fillId="37" borderId="15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vertical="top" wrapText="1"/>
    </xf>
    <xf numFmtId="0" fontId="8" fillId="35" borderId="22" xfId="0" applyFont="1" applyFill="1" applyBorder="1" applyAlignment="1">
      <alignment vertical="top" wrapText="1"/>
    </xf>
    <xf numFmtId="0" fontId="11" fillId="35" borderId="35" xfId="0" applyFont="1" applyFill="1" applyBorder="1" applyAlignment="1">
      <alignment horizontal="center" vertical="top" wrapText="1"/>
    </xf>
    <xf numFmtId="0" fontId="11" fillId="35" borderId="0" xfId="0" applyFont="1" applyFill="1" applyAlignment="1">
      <alignment horizontal="center" vertical="top" wrapText="1"/>
    </xf>
    <xf numFmtId="0" fontId="11" fillId="35" borderId="36" xfId="0" applyFont="1" applyFill="1" applyBorder="1" applyAlignment="1">
      <alignment horizontal="center" vertical="top" wrapText="1"/>
    </xf>
    <xf numFmtId="0" fontId="8" fillId="35" borderId="28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35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 wrapText="1"/>
    </xf>
    <xf numFmtId="0" fontId="8" fillId="35" borderId="20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8" fillId="35" borderId="23" xfId="0" applyFont="1" applyFill="1" applyBorder="1" applyAlignment="1">
      <alignment vertical="top" wrapText="1"/>
    </xf>
    <xf numFmtId="0" fontId="8" fillId="35" borderId="0" xfId="0" applyFont="1" applyFill="1" applyAlignment="1">
      <alignment vertical="top" wrapText="1"/>
    </xf>
    <xf numFmtId="0" fontId="8" fillId="35" borderId="36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vertical="top" wrapText="1"/>
    </xf>
    <xf numFmtId="0" fontId="11" fillId="35" borderId="35" xfId="0" applyFont="1" applyFill="1" applyBorder="1" applyAlignment="1">
      <alignment vertical="top" wrapText="1"/>
    </xf>
    <xf numFmtId="0" fontId="11" fillId="35" borderId="0" xfId="0" applyFont="1" applyFill="1" applyAlignment="1">
      <alignment vertical="top" wrapText="1"/>
    </xf>
    <xf numFmtId="0" fontId="11" fillId="35" borderId="36" xfId="0" applyFont="1" applyFill="1" applyBorder="1" applyAlignment="1">
      <alignment vertical="top" wrapText="1"/>
    </xf>
    <xf numFmtId="0" fontId="11" fillId="35" borderId="16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0" fontId="11" fillId="35" borderId="20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 vertical="top" wrapText="1"/>
    </xf>
    <xf numFmtId="0" fontId="11" fillId="35" borderId="12" xfId="0" applyFont="1" applyFill="1" applyBorder="1" applyAlignment="1">
      <alignment vertical="top" wrapText="1"/>
    </xf>
    <xf numFmtId="0" fontId="11" fillId="35" borderId="14" xfId="0" applyFont="1" applyFill="1" applyBorder="1" applyAlignment="1">
      <alignment vertical="top" wrapText="1"/>
    </xf>
    <xf numFmtId="0" fontId="11" fillId="35" borderId="22" xfId="0" applyFont="1" applyFill="1" applyBorder="1" applyAlignment="1">
      <alignment vertical="top" wrapText="1"/>
    </xf>
    <xf numFmtId="0" fontId="3" fillId="35" borderId="17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vertical="top" wrapText="1"/>
    </xf>
    <xf numFmtId="0" fontId="3" fillId="35" borderId="22" xfId="0" applyFont="1" applyFill="1" applyBorder="1" applyAlignment="1">
      <alignment vertical="top" wrapText="1"/>
    </xf>
    <xf numFmtId="0" fontId="6" fillId="35" borderId="17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vertical="top" wrapText="1"/>
    </xf>
    <xf numFmtId="0" fontId="12" fillId="35" borderId="28" xfId="0" applyFont="1" applyFill="1" applyBorder="1" applyAlignment="1">
      <alignment vertical="top" wrapText="1"/>
    </xf>
    <xf numFmtId="0" fontId="12" fillId="35" borderId="13" xfId="0" applyFont="1" applyFill="1" applyBorder="1" applyAlignment="1">
      <alignment vertical="top" wrapText="1"/>
    </xf>
    <xf numFmtId="0" fontId="12" fillId="35" borderId="23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23" xfId="0" applyFont="1" applyFill="1" applyBorder="1" applyAlignment="1">
      <alignment vertical="top" wrapText="1"/>
    </xf>
    <xf numFmtId="0" fontId="6" fillId="35" borderId="20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12" fillId="35" borderId="20" xfId="0" applyFont="1" applyFill="1" applyBorder="1" applyAlignment="1">
      <alignment vertical="top" wrapText="1"/>
    </xf>
    <xf numFmtId="0" fontId="12" fillId="35" borderId="11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vertical="top" wrapText="1"/>
    </xf>
    <xf numFmtId="0" fontId="3" fillId="35" borderId="28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3" fillId="35" borderId="23" xfId="0" applyFont="1" applyFill="1" applyBorder="1" applyAlignment="1">
      <alignment vertical="top" wrapText="1"/>
    </xf>
    <xf numFmtId="0" fontId="3" fillId="35" borderId="20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8" fillId="35" borderId="17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top" wrapText="1"/>
    </xf>
    <xf numFmtId="0" fontId="8" fillId="35" borderId="22" xfId="0" applyFont="1" applyFill="1" applyBorder="1" applyAlignment="1">
      <alignment horizontal="center" vertical="top" wrapText="1"/>
    </xf>
    <xf numFmtId="0" fontId="8" fillId="35" borderId="28" xfId="0" applyFont="1" applyFill="1" applyBorder="1" applyAlignment="1">
      <alignment horizontal="center" vertical="top" wrapText="1"/>
    </xf>
    <xf numFmtId="0" fontId="8" fillId="35" borderId="13" xfId="0" applyFont="1" applyFill="1" applyBorder="1" applyAlignment="1">
      <alignment horizontal="center" vertical="top" wrapText="1"/>
    </xf>
    <xf numFmtId="0" fontId="8" fillId="35" borderId="23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8" fillId="35" borderId="35" xfId="0" applyFont="1" applyFill="1" applyBorder="1" applyAlignment="1">
      <alignment horizontal="center" vertical="top" wrapText="1"/>
    </xf>
    <xf numFmtId="0" fontId="8" fillId="35" borderId="0" xfId="0" applyFont="1" applyFill="1" applyBorder="1" applyAlignment="1">
      <alignment horizontal="center" vertical="top" wrapText="1"/>
    </xf>
    <xf numFmtId="0" fontId="8" fillId="35" borderId="36" xfId="0" applyFont="1" applyFill="1" applyBorder="1" applyAlignment="1">
      <alignment horizontal="center" vertical="top" wrapText="1"/>
    </xf>
    <xf numFmtId="1" fontId="8" fillId="33" borderId="15" xfId="0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17" fillId="33" borderId="15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 wrapText="1"/>
    </xf>
    <xf numFmtId="0" fontId="6" fillId="35" borderId="0" xfId="0" applyFont="1" applyFill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14" fontId="11" fillId="33" borderId="16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8" fillId="0" borderId="0" xfId="0" applyFont="1" applyAlignment="1">
      <alignment wrapText="1"/>
    </xf>
    <xf numFmtId="0" fontId="8" fillId="33" borderId="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1</xdr:row>
      <xdr:rowOff>19050</xdr:rowOff>
    </xdr:from>
    <xdr:to>
      <xdr:col>10</xdr:col>
      <xdr:colOff>504825</xdr:colOff>
      <xdr:row>10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200025"/>
          <a:ext cx="31527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9</xdr:col>
      <xdr:colOff>247650</xdr:colOff>
      <xdr:row>190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82150"/>
          <a:ext cx="6486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1"/>
  <sheetViews>
    <sheetView zoomScalePageLayoutView="0" workbookViewId="0" topLeftCell="A112">
      <selection activeCell="A188" sqref="A188:F188"/>
    </sheetView>
  </sheetViews>
  <sheetFormatPr defaultColWidth="9.140625" defaultRowHeight="15"/>
  <cols>
    <col min="7" max="7" width="12.57421875" style="0" customWidth="1"/>
    <col min="8" max="8" width="11.0039062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/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/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>
        <v>100</v>
      </c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>
        <v>100</v>
      </c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>
        <v>100</v>
      </c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SUM(H119+H121+H125)</f>
        <v>270</v>
      </c>
      <c r="I118" s="67">
        <f>SUM(I121)</f>
        <v>120</v>
      </c>
      <c r="J118" s="346">
        <f>SUM(J125)</f>
        <v>100</v>
      </c>
      <c r="K118" s="347"/>
      <c r="L118" s="68"/>
      <c r="M118" s="69"/>
      <c r="N118" s="70">
        <f>SUM(N121)</f>
        <v>50</v>
      </c>
      <c r="O118" s="19"/>
      <c r="P118" s="1"/>
      <c r="Q118" s="21"/>
      <c r="R118" s="348"/>
      <c r="S118" s="349"/>
      <c r="T118" s="22"/>
      <c r="U118" s="23"/>
      <c r="V118" s="18"/>
      <c r="W118" s="19"/>
      <c r="X118" s="1"/>
      <c r="Y118" s="21"/>
      <c r="Z118" s="348"/>
      <c r="AA118" s="349"/>
      <c r="AB118" s="22"/>
      <c r="AC118" s="23"/>
      <c r="AD118" s="18"/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26" t="s">
        <v>116</v>
      </c>
      <c r="R119" s="342" t="s">
        <v>116</v>
      </c>
      <c r="S119" s="343"/>
      <c r="T119" s="27" t="s">
        <v>116</v>
      </c>
      <c r="U119" s="23" t="s">
        <v>116</v>
      </c>
      <c r="V119" s="18"/>
      <c r="W119" s="19" t="s">
        <v>116</v>
      </c>
      <c r="X119" s="25"/>
      <c r="Y119" s="26" t="s">
        <v>116</v>
      </c>
      <c r="Z119" s="342" t="s">
        <v>116</v>
      </c>
      <c r="AA119" s="343"/>
      <c r="AB119" s="27" t="s">
        <v>116</v>
      </c>
      <c r="AC119" s="23" t="s">
        <v>116</v>
      </c>
      <c r="AD119" s="18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26"/>
      <c r="R120" s="342"/>
      <c r="S120" s="343"/>
      <c r="T120" s="27"/>
      <c r="U120" s="23"/>
      <c r="V120" s="18"/>
      <c r="W120" s="19"/>
      <c r="X120" s="25"/>
      <c r="Y120" s="26"/>
      <c r="Z120" s="342"/>
      <c r="AA120" s="343"/>
      <c r="AB120" s="27"/>
      <c r="AC120" s="23"/>
      <c r="AD120" s="18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170</v>
      </c>
      <c r="I121" s="66">
        <v>120</v>
      </c>
      <c r="J121" s="208" t="s">
        <v>116</v>
      </c>
      <c r="K121" s="209"/>
      <c r="L121" s="55" t="s">
        <v>116</v>
      </c>
      <c r="M121" s="69"/>
      <c r="N121" s="70">
        <v>50</v>
      </c>
      <c r="O121" s="19"/>
      <c r="P121" s="25"/>
      <c r="Q121" s="26"/>
      <c r="R121" s="342" t="s">
        <v>116</v>
      </c>
      <c r="S121" s="343"/>
      <c r="T121" s="27" t="s">
        <v>116</v>
      </c>
      <c r="U121" s="23"/>
      <c r="V121" s="18"/>
      <c r="W121" s="19"/>
      <c r="X121" s="25"/>
      <c r="Y121" s="26"/>
      <c r="Z121" s="342" t="s">
        <v>116</v>
      </c>
      <c r="AA121" s="343"/>
      <c r="AB121" s="27" t="s">
        <v>116</v>
      </c>
      <c r="AC121" s="23"/>
      <c r="AD121" s="18"/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50</v>
      </c>
      <c r="I122" s="66"/>
      <c r="J122" s="208" t="s">
        <v>116</v>
      </c>
      <c r="K122" s="209"/>
      <c r="L122" s="55" t="s">
        <v>116</v>
      </c>
      <c r="M122" s="69"/>
      <c r="N122" s="70">
        <v>50</v>
      </c>
      <c r="O122" s="19"/>
      <c r="P122" s="25"/>
      <c r="Q122" s="26"/>
      <c r="R122" s="25"/>
      <c r="S122" s="26"/>
      <c r="T122" s="27"/>
      <c r="U122" s="23"/>
      <c r="V122" s="18"/>
      <c r="W122" s="19"/>
      <c r="X122" s="25"/>
      <c r="Y122" s="26"/>
      <c r="Z122" s="25"/>
      <c r="AA122" s="26"/>
      <c r="AB122" s="27"/>
      <c r="AC122" s="23"/>
      <c r="AD122" s="18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26" t="s">
        <v>116</v>
      </c>
      <c r="R123" s="342" t="s">
        <v>116</v>
      </c>
      <c r="S123" s="343"/>
      <c r="T123" s="27" t="s">
        <v>116</v>
      </c>
      <c r="U123" s="23" t="s">
        <v>116</v>
      </c>
      <c r="V123" s="18"/>
      <c r="W123" s="19" t="s">
        <v>116</v>
      </c>
      <c r="X123" s="25"/>
      <c r="Y123" s="26" t="s">
        <v>116</v>
      </c>
      <c r="Z123" s="342" t="s">
        <v>116</v>
      </c>
      <c r="AA123" s="343"/>
      <c r="AB123" s="27" t="s">
        <v>116</v>
      </c>
      <c r="AC123" s="23" t="s">
        <v>116</v>
      </c>
      <c r="AD123" s="18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26" t="s">
        <v>116</v>
      </c>
      <c r="R124" s="342" t="s">
        <v>116</v>
      </c>
      <c r="S124" s="343"/>
      <c r="T124" s="27" t="s">
        <v>116</v>
      </c>
      <c r="U124" s="23" t="s">
        <v>116</v>
      </c>
      <c r="V124" s="18"/>
      <c r="W124" s="19" t="s">
        <v>116</v>
      </c>
      <c r="X124" s="25"/>
      <c r="Y124" s="26" t="s">
        <v>116</v>
      </c>
      <c r="Z124" s="342" t="s">
        <v>116</v>
      </c>
      <c r="AA124" s="343"/>
      <c r="AB124" s="27" t="s">
        <v>116</v>
      </c>
      <c r="AC124" s="23" t="s">
        <v>116</v>
      </c>
      <c r="AD124" s="18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100</v>
      </c>
      <c r="I125" s="66" t="s">
        <v>116</v>
      </c>
      <c r="J125" s="208">
        <v>100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/>
      <c r="Q125" s="26" t="s">
        <v>116</v>
      </c>
      <c r="R125" s="342"/>
      <c r="S125" s="343"/>
      <c r="T125" s="27"/>
      <c r="U125" s="23" t="s">
        <v>116</v>
      </c>
      <c r="V125" s="18" t="s">
        <v>116</v>
      </c>
      <c r="W125" s="19" t="s">
        <v>116</v>
      </c>
      <c r="X125" s="25"/>
      <c r="Y125" s="26" t="s">
        <v>116</v>
      </c>
      <c r="Z125" s="342"/>
      <c r="AA125" s="343"/>
      <c r="AB125" s="27"/>
      <c r="AC125" s="23" t="s">
        <v>116</v>
      </c>
      <c r="AD125" s="18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26" t="s">
        <v>116</v>
      </c>
      <c r="R126" s="342" t="s">
        <v>116</v>
      </c>
      <c r="S126" s="343"/>
      <c r="T126" s="27" t="s">
        <v>116</v>
      </c>
      <c r="U126" s="23" t="s">
        <v>116</v>
      </c>
      <c r="V126" s="18"/>
      <c r="W126" s="19"/>
      <c r="X126" s="25"/>
      <c r="Y126" s="26" t="s">
        <v>116</v>
      </c>
      <c r="Z126" s="342" t="s">
        <v>116</v>
      </c>
      <c r="AA126" s="343"/>
      <c r="AB126" s="27" t="s">
        <v>116</v>
      </c>
      <c r="AC126" s="23" t="s">
        <v>116</v>
      </c>
      <c r="AD126" s="18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26" t="s">
        <v>116</v>
      </c>
      <c r="R127" s="342" t="s">
        <v>116</v>
      </c>
      <c r="S127" s="343"/>
      <c r="T127" s="27" t="s">
        <v>116</v>
      </c>
      <c r="U127" s="23" t="s">
        <v>116</v>
      </c>
      <c r="V127" s="18"/>
      <c r="W127" s="19" t="s">
        <v>116</v>
      </c>
      <c r="X127" s="25"/>
      <c r="Y127" s="26" t="s">
        <v>116</v>
      </c>
      <c r="Z127" s="342" t="s">
        <v>116</v>
      </c>
      <c r="AA127" s="343"/>
      <c r="AB127" s="27" t="s">
        <v>116</v>
      </c>
      <c r="AC127" s="23" t="s">
        <v>116</v>
      </c>
      <c r="AD127" s="18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70"/>
      <c r="O128" s="19"/>
      <c r="P128" s="25"/>
      <c r="Q128" s="26"/>
      <c r="R128" s="342"/>
      <c r="S128" s="343"/>
      <c r="T128" s="27"/>
      <c r="U128" s="23"/>
      <c r="V128" s="18"/>
      <c r="W128" s="19"/>
      <c r="X128" s="25"/>
      <c r="Y128" s="26"/>
      <c r="Z128" s="342"/>
      <c r="AA128" s="343"/>
      <c r="AB128" s="27"/>
      <c r="AC128" s="23"/>
      <c r="AD128" s="18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/>
      <c r="I129" s="66"/>
      <c r="J129" s="208"/>
      <c r="K129" s="209"/>
      <c r="L129" s="55"/>
      <c r="M129" s="69"/>
      <c r="N129" s="70"/>
      <c r="O129" s="19"/>
      <c r="P129" s="25"/>
      <c r="Q129" s="26"/>
      <c r="R129" s="342"/>
      <c r="S129" s="343"/>
      <c r="T129" s="27"/>
      <c r="U129" s="23"/>
      <c r="V129" s="18"/>
      <c r="W129" s="19"/>
      <c r="X129" s="25"/>
      <c r="Y129" s="26"/>
      <c r="Z129" s="342"/>
      <c r="AA129" s="343"/>
      <c r="AB129" s="27"/>
      <c r="AC129" s="23"/>
      <c r="AD129" s="18"/>
      <c r="AE129" s="19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SUM(I130+J130)</f>
        <v>170</v>
      </c>
      <c r="I130" s="66">
        <v>155</v>
      </c>
      <c r="J130" s="208">
        <v>15</v>
      </c>
      <c r="K130" s="209"/>
      <c r="L130" s="55"/>
      <c r="M130" s="69"/>
      <c r="N130" s="70"/>
      <c r="O130" s="19"/>
      <c r="P130" s="25"/>
      <c r="Q130" s="26"/>
      <c r="R130" s="342"/>
      <c r="S130" s="343"/>
      <c r="T130" s="27"/>
      <c r="U130" s="23"/>
      <c r="V130" s="18"/>
      <c r="W130" s="19"/>
      <c r="X130" s="25"/>
      <c r="Y130" s="26"/>
      <c r="Z130" s="342"/>
      <c r="AA130" s="343"/>
      <c r="AB130" s="27"/>
      <c r="AC130" s="23"/>
      <c r="AD130" s="18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150</v>
      </c>
      <c r="I131" s="66">
        <v>150</v>
      </c>
      <c r="J131" s="208"/>
      <c r="K131" s="209"/>
      <c r="L131" s="55"/>
      <c r="M131" s="69"/>
      <c r="N131" s="70"/>
      <c r="O131" s="19"/>
      <c r="P131" s="25"/>
      <c r="Q131" s="26"/>
      <c r="R131" s="342"/>
      <c r="S131" s="343"/>
      <c r="T131" s="27"/>
      <c r="U131" s="23"/>
      <c r="V131" s="18"/>
      <c r="W131" s="19"/>
      <c r="X131" s="25"/>
      <c r="Y131" s="26"/>
      <c r="Z131" s="342"/>
      <c r="AA131" s="343"/>
      <c r="AB131" s="27"/>
      <c r="AC131" s="23"/>
      <c r="AD131" s="18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26"/>
      <c r="R132" s="342"/>
      <c r="S132" s="343"/>
      <c r="T132" s="27"/>
      <c r="U132" s="23"/>
      <c r="V132" s="18"/>
      <c r="W132" s="19"/>
      <c r="X132" s="25"/>
      <c r="Y132" s="26"/>
      <c r="Z132" s="342"/>
      <c r="AA132" s="343"/>
      <c r="AB132" s="27"/>
      <c r="AC132" s="23"/>
      <c r="AD132" s="18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26"/>
      <c r="R133" s="342"/>
      <c r="S133" s="343"/>
      <c r="T133" s="27"/>
      <c r="U133" s="23"/>
      <c r="V133" s="18"/>
      <c r="W133" s="19"/>
      <c r="X133" s="25"/>
      <c r="Y133" s="26"/>
      <c r="Z133" s="342"/>
      <c r="AA133" s="343"/>
      <c r="AB133" s="27"/>
      <c r="AC133" s="23"/>
      <c r="AD133" s="18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18</v>
      </c>
      <c r="I134" s="66">
        <f>SUM(I136:I138)</f>
        <v>18</v>
      </c>
      <c r="J134" s="208"/>
      <c r="K134" s="209"/>
      <c r="L134" s="55"/>
      <c r="M134" s="69"/>
      <c r="N134" s="70"/>
      <c r="O134" s="19"/>
      <c r="P134" s="25"/>
      <c r="Q134" s="26"/>
      <c r="R134" s="342"/>
      <c r="S134" s="343"/>
      <c r="T134" s="27"/>
      <c r="U134" s="23"/>
      <c r="V134" s="18"/>
      <c r="W134" s="19"/>
      <c r="X134" s="25"/>
      <c r="Y134" s="26"/>
      <c r="Z134" s="342"/>
      <c r="AA134" s="343"/>
      <c r="AB134" s="27"/>
      <c r="AC134" s="23"/>
      <c r="AD134" s="18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26"/>
      <c r="R135" s="342"/>
      <c r="S135" s="343"/>
      <c r="T135" s="27"/>
      <c r="U135" s="23"/>
      <c r="V135" s="18"/>
      <c r="W135" s="19"/>
      <c r="X135" s="25"/>
      <c r="Y135" s="26"/>
      <c r="Z135" s="342"/>
      <c r="AA135" s="343"/>
      <c r="AB135" s="27"/>
      <c r="AC135" s="23"/>
      <c r="AD135" s="18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10</v>
      </c>
      <c r="I136" s="66">
        <v>10</v>
      </c>
      <c r="J136" s="208"/>
      <c r="K136" s="209"/>
      <c r="L136" s="55"/>
      <c r="M136" s="69"/>
      <c r="N136" s="70"/>
      <c r="O136" s="19"/>
      <c r="P136" s="25"/>
      <c r="Q136" s="26"/>
      <c r="R136" s="342"/>
      <c r="S136" s="343"/>
      <c r="T136" s="27"/>
      <c r="U136" s="23"/>
      <c r="V136" s="18"/>
      <c r="W136" s="19"/>
      <c r="X136" s="25"/>
      <c r="Y136" s="26"/>
      <c r="Z136" s="25"/>
      <c r="AA136" s="26"/>
      <c r="AB136" s="27"/>
      <c r="AC136" s="23"/>
      <c r="AD136" s="18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5</v>
      </c>
      <c r="I137" s="66">
        <v>5</v>
      </c>
      <c r="J137" s="208"/>
      <c r="K137" s="209"/>
      <c r="L137" s="55"/>
      <c r="M137" s="69"/>
      <c r="N137" s="70"/>
      <c r="O137" s="19"/>
      <c r="P137" s="25"/>
      <c r="Q137" s="26"/>
      <c r="R137" s="25"/>
      <c r="S137" s="26"/>
      <c r="T137" s="27"/>
      <c r="U137" s="23"/>
      <c r="V137" s="18"/>
      <c r="W137" s="19"/>
      <c r="X137" s="25"/>
      <c r="Y137" s="26"/>
      <c r="Z137" s="25"/>
      <c r="AA137" s="26"/>
      <c r="AB137" s="27"/>
      <c r="AC137" s="23"/>
      <c r="AD137" s="18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3</v>
      </c>
      <c r="I138" s="66">
        <v>3</v>
      </c>
      <c r="J138" s="208"/>
      <c r="K138" s="209"/>
      <c r="L138" s="55"/>
      <c r="M138" s="69"/>
      <c r="N138" s="70"/>
      <c r="O138" s="19"/>
      <c r="P138" s="25"/>
      <c r="Q138" s="26"/>
      <c r="R138" s="25"/>
      <c r="S138" s="26"/>
      <c r="T138" s="27"/>
      <c r="U138" s="23"/>
      <c r="V138" s="18"/>
      <c r="W138" s="19"/>
      <c r="X138" s="25"/>
      <c r="Y138" s="26"/>
      <c r="Z138" s="25"/>
      <c r="AA138" s="26"/>
      <c r="AB138" s="27"/>
      <c r="AC138" s="23"/>
      <c r="AD138" s="18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26"/>
      <c r="R139" s="342"/>
      <c r="S139" s="343"/>
      <c r="T139" s="27"/>
      <c r="U139" s="23"/>
      <c r="V139" s="18"/>
      <c r="W139" s="19"/>
      <c r="X139" s="25"/>
      <c r="Y139" s="26"/>
      <c r="Z139" s="342"/>
      <c r="AA139" s="343"/>
      <c r="AB139" s="27"/>
      <c r="AC139" s="23"/>
      <c r="AD139" s="18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26"/>
      <c r="R140" s="342"/>
      <c r="S140" s="343"/>
      <c r="T140" s="27"/>
      <c r="U140" s="23"/>
      <c r="V140" s="18"/>
      <c r="W140" s="19"/>
      <c r="X140" s="25"/>
      <c r="Y140" s="26"/>
      <c r="Z140" s="342"/>
      <c r="AA140" s="343"/>
      <c r="AB140" s="27"/>
      <c r="AC140" s="23"/>
      <c r="AD140" s="18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26"/>
      <c r="R141" s="342"/>
      <c r="S141" s="343"/>
      <c r="T141" s="27"/>
      <c r="U141" s="23"/>
      <c r="V141" s="18"/>
      <c r="W141" s="19"/>
      <c r="X141" s="25"/>
      <c r="Y141" s="26"/>
      <c r="Z141" s="342"/>
      <c r="AA141" s="343"/>
      <c r="AB141" s="27"/>
      <c r="AC141" s="23"/>
      <c r="AD141" s="18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1000</v>
      </c>
      <c r="I142" s="66">
        <v>250</v>
      </c>
      <c r="J142" s="208">
        <v>250</v>
      </c>
      <c r="K142" s="209"/>
      <c r="L142" s="55"/>
      <c r="M142" s="69"/>
      <c r="N142" s="70">
        <v>500</v>
      </c>
      <c r="O142" s="19"/>
      <c r="P142" s="25"/>
      <c r="Q142" s="26"/>
      <c r="R142" s="342"/>
      <c r="S142" s="343"/>
      <c r="T142" s="27"/>
      <c r="U142" s="23"/>
      <c r="V142" s="18"/>
      <c r="W142" s="19"/>
      <c r="X142" s="25"/>
      <c r="Y142" s="26"/>
      <c r="Z142" s="342"/>
      <c r="AA142" s="343"/>
      <c r="AB142" s="27"/>
      <c r="AC142" s="23"/>
      <c r="AD142" s="18"/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26"/>
      <c r="R143" s="342"/>
      <c r="S143" s="343"/>
      <c r="T143" s="27"/>
      <c r="U143" s="23"/>
      <c r="V143" s="18"/>
      <c r="W143" s="19"/>
      <c r="X143" s="25"/>
      <c r="Y143" s="26"/>
      <c r="Z143" s="342"/>
      <c r="AA143" s="343"/>
      <c r="AB143" s="27"/>
      <c r="AC143" s="23"/>
      <c r="AD143" s="18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26"/>
      <c r="R144" s="342"/>
      <c r="S144" s="343"/>
      <c r="T144" s="27"/>
      <c r="U144" s="23"/>
      <c r="V144" s="18"/>
      <c r="W144" s="19"/>
      <c r="X144" s="25"/>
      <c r="Y144" s="26"/>
      <c r="Z144" s="342"/>
      <c r="AA144" s="343"/>
      <c r="AB144" s="27"/>
      <c r="AC144" s="23"/>
      <c r="AD144" s="18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26"/>
      <c r="R145" s="342"/>
      <c r="S145" s="343"/>
      <c r="T145" s="27"/>
      <c r="U145" s="23"/>
      <c r="V145" s="18"/>
      <c r="W145" s="19"/>
      <c r="X145" s="25"/>
      <c r="Y145" s="26"/>
      <c r="Z145" s="342"/>
      <c r="AA145" s="343"/>
      <c r="AB145" s="27"/>
      <c r="AC145" s="23"/>
      <c r="AD145" s="18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76">
        <v>8</v>
      </c>
      <c r="N161" s="76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1000</v>
      </c>
      <c r="H162" s="366"/>
      <c r="I162" s="76"/>
      <c r="J162" s="77"/>
      <c r="K162" s="396">
        <f>SUM(K163+K165)</f>
        <v>500</v>
      </c>
      <c r="L162" s="368"/>
      <c r="M162" s="76"/>
      <c r="N162" s="76"/>
      <c r="O162" s="42">
        <f>SUM(O165)</f>
        <v>500</v>
      </c>
      <c r="P162" s="46"/>
      <c r="Q162" s="40"/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76"/>
      <c r="N163" s="76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76"/>
      <c r="N164" s="76"/>
      <c r="O164" s="42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1000</v>
      </c>
      <c r="H165" s="366"/>
      <c r="I165" s="76"/>
      <c r="J165" s="77"/>
      <c r="K165" s="367">
        <v>500</v>
      </c>
      <c r="L165" s="368"/>
      <c r="M165" s="76"/>
      <c r="N165" s="76"/>
      <c r="O165" s="42">
        <v>500</v>
      </c>
      <c r="P165" s="46"/>
      <c r="Q165" s="40"/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76"/>
      <c r="N166" s="76"/>
      <c r="O166" s="42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05"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74:D174"/>
    <mergeCell ref="F174:I174"/>
    <mergeCell ref="A177:D177"/>
    <mergeCell ref="F177:I177"/>
    <mergeCell ref="A175:D175"/>
    <mergeCell ref="F175:I175"/>
    <mergeCell ref="A176:D176"/>
    <mergeCell ref="F176:I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F152:G152"/>
    <mergeCell ref="J152:K152"/>
    <mergeCell ref="R152:S152"/>
    <mergeCell ref="G160:H160"/>
    <mergeCell ref="K160:L160"/>
    <mergeCell ref="A154:O154"/>
    <mergeCell ref="A155:O155"/>
    <mergeCell ref="G156:Q156"/>
    <mergeCell ref="A166:D166"/>
    <mergeCell ref="G166:H166"/>
    <mergeCell ref="K166:L166"/>
    <mergeCell ref="A156:D160"/>
    <mergeCell ref="E156:E160"/>
    <mergeCell ref="Z151:AA151"/>
    <mergeCell ref="A153:Y153"/>
    <mergeCell ref="K158:N159"/>
    <mergeCell ref="O158:Q159"/>
    <mergeCell ref="K157:Q157"/>
    <mergeCell ref="G157:J159"/>
    <mergeCell ref="A152:D152"/>
    <mergeCell ref="J148:K148"/>
    <mergeCell ref="A151:D151"/>
    <mergeCell ref="F151:G151"/>
    <mergeCell ref="J151:K151"/>
    <mergeCell ref="A150:D150"/>
    <mergeCell ref="R151:S151"/>
    <mergeCell ref="Z152:AA152"/>
    <mergeCell ref="F150:G150"/>
    <mergeCell ref="J150:K150"/>
    <mergeCell ref="R150:S150"/>
    <mergeCell ref="Z150:AA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R136:S136"/>
    <mergeCell ref="Z133:AA133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3:D123"/>
    <mergeCell ref="F123:G123"/>
    <mergeCell ref="R123:S123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G98:I98"/>
    <mergeCell ref="A99:F99"/>
    <mergeCell ref="A97:F97"/>
    <mergeCell ref="G97:I97"/>
    <mergeCell ref="G99:I99"/>
    <mergeCell ref="J99:L99"/>
    <mergeCell ref="J98:L98"/>
    <mergeCell ref="J97:L97"/>
    <mergeCell ref="A98:F98"/>
    <mergeCell ref="A91:F91"/>
    <mergeCell ref="G91:I91"/>
    <mergeCell ref="J91:L91"/>
    <mergeCell ref="A95:F95"/>
    <mergeCell ref="G95:I95"/>
    <mergeCell ref="J95:L95"/>
    <mergeCell ref="G92:I93"/>
    <mergeCell ref="J92:L93"/>
    <mergeCell ref="A92:F93"/>
    <mergeCell ref="A96:F96"/>
    <mergeCell ref="A94:F94"/>
    <mergeCell ref="G94:I94"/>
    <mergeCell ref="J94:L94"/>
    <mergeCell ref="G96:I96"/>
    <mergeCell ref="J96:L96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3:G53"/>
    <mergeCell ref="F55:G55"/>
    <mergeCell ref="I55:L55"/>
    <mergeCell ref="A54:D54"/>
    <mergeCell ref="I53:L53"/>
    <mergeCell ref="I47:L48"/>
    <mergeCell ref="A48:H48"/>
    <mergeCell ref="A49:L50"/>
    <mergeCell ref="F57:G57"/>
    <mergeCell ref="I57:L57"/>
    <mergeCell ref="A51:D52"/>
    <mergeCell ref="F51:G52"/>
    <mergeCell ref="A55:D55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H4:L4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C6:D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1:D1"/>
    <mergeCell ref="F1:G1"/>
    <mergeCell ref="H1:L1"/>
    <mergeCell ref="C2:D2"/>
    <mergeCell ref="F2:G2"/>
    <mergeCell ref="H2:L2"/>
    <mergeCell ref="J137:K137"/>
    <mergeCell ref="J122:K122"/>
    <mergeCell ref="A138:D138"/>
    <mergeCell ref="F138:G138"/>
    <mergeCell ref="J138:K138"/>
    <mergeCell ref="J136:K136"/>
    <mergeCell ref="J123:K123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A101:F101"/>
    <mergeCell ref="A90:F90"/>
    <mergeCell ref="G90:I90"/>
    <mergeCell ref="J90:L90"/>
    <mergeCell ref="A137:D137"/>
    <mergeCell ref="F136:G136"/>
    <mergeCell ref="F66:G66"/>
    <mergeCell ref="I66:L66"/>
    <mergeCell ref="A67:D67"/>
    <mergeCell ref="F67:G67"/>
    <mergeCell ref="I67:L67"/>
    <mergeCell ref="A75:D76"/>
    <mergeCell ref="F75:G76"/>
    <mergeCell ref="H75:H76"/>
    <mergeCell ref="A65:D65"/>
    <mergeCell ref="F65:G65"/>
    <mergeCell ref="A69:D69"/>
    <mergeCell ref="F69:G69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A71:D71"/>
    <mergeCell ref="F71:G71"/>
    <mergeCell ref="I71:L71"/>
    <mergeCell ref="A72:D72"/>
    <mergeCell ref="F72:G72"/>
    <mergeCell ref="I72:L72"/>
    <mergeCell ref="F77:G77"/>
    <mergeCell ref="I77:L77"/>
    <mergeCell ref="A78:D78"/>
    <mergeCell ref="F78:G78"/>
    <mergeCell ref="I78:L78"/>
    <mergeCell ref="F73:G73"/>
    <mergeCell ref="I73:L73"/>
    <mergeCell ref="F84:G84"/>
    <mergeCell ref="I84:L84"/>
    <mergeCell ref="I75:L75"/>
    <mergeCell ref="I76:L76"/>
    <mergeCell ref="A73:D73"/>
    <mergeCell ref="A79:D79"/>
    <mergeCell ref="F79:G79"/>
    <mergeCell ref="I79:L79"/>
    <mergeCell ref="A74:L74"/>
    <mergeCell ref="A77:D77"/>
    <mergeCell ref="A80:D80"/>
    <mergeCell ref="F80:G80"/>
    <mergeCell ref="I80:L80"/>
    <mergeCell ref="A81:D81"/>
    <mergeCell ref="F81:G81"/>
    <mergeCell ref="I81:L81"/>
    <mergeCell ref="A82:D82"/>
    <mergeCell ref="F82:G82"/>
    <mergeCell ref="I82:L82"/>
    <mergeCell ref="A85:D85"/>
    <mergeCell ref="F85:G85"/>
    <mergeCell ref="I85:L85"/>
    <mergeCell ref="A83:D83"/>
    <mergeCell ref="F83:G83"/>
    <mergeCell ref="I83:L83"/>
    <mergeCell ref="A84:D8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09">
      <selection activeCell="J95" sqref="J95:L95"/>
    </sheetView>
  </sheetViews>
  <sheetFormatPr defaultColWidth="9.140625" defaultRowHeight="15"/>
  <cols>
    <col min="7" max="7" width="16.140625" style="0" customWidth="1"/>
    <col min="8" max="8" width="14.8515625" style="0" customWidth="1"/>
    <col min="9" max="9" width="15.57421875" style="56" customWidth="1"/>
    <col min="10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422">
        <f>76357493.69+1677400</f>
        <v>78034893.69</v>
      </c>
      <c r="J53" s="423"/>
      <c r="K53" s="423"/>
      <c r="L53" s="424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3023518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/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/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29">
        <f>SUM(H119+H121+H122+H125)</f>
        <v>81058411.69</v>
      </c>
      <c r="I118" s="129">
        <f>SUM(I121)</f>
        <v>76357493.69</v>
      </c>
      <c r="J118" s="505">
        <f>SUM(J125)</f>
        <v>1677400</v>
      </c>
      <c r="K118" s="506"/>
      <c r="L118" s="68"/>
      <c r="M118" s="69"/>
      <c r="N118" s="70">
        <f>SUM(N121+N122)</f>
        <v>3023518</v>
      </c>
      <c r="O118" s="19"/>
      <c r="P118" s="1"/>
      <c r="Q118" s="21"/>
      <c r="R118" s="348"/>
      <c r="S118" s="349"/>
      <c r="T118" s="22"/>
      <c r="U118" s="23"/>
      <c r="V118" s="18"/>
      <c r="W118" s="19"/>
      <c r="X118" s="1"/>
      <c r="Y118" s="21"/>
      <c r="Z118" s="348"/>
      <c r="AA118" s="349"/>
      <c r="AB118" s="22"/>
      <c r="AC118" s="23"/>
      <c r="AD118" s="18"/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26" t="s">
        <v>116</v>
      </c>
      <c r="R119" s="342" t="s">
        <v>116</v>
      </c>
      <c r="S119" s="343"/>
      <c r="T119" s="27" t="s">
        <v>116</v>
      </c>
      <c r="U119" s="23" t="s">
        <v>116</v>
      </c>
      <c r="V119" s="18"/>
      <c r="W119" s="19" t="s">
        <v>116</v>
      </c>
      <c r="X119" s="25"/>
      <c r="Y119" s="26" t="s">
        <v>116</v>
      </c>
      <c r="Z119" s="342" t="s">
        <v>116</v>
      </c>
      <c r="AA119" s="343"/>
      <c r="AB119" s="27" t="s">
        <v>116</v>
      </c>
      <c r="AC119" s="23" t="s">
        <v>116</v>
      </c>
      <c r="AD119" s="18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26"/>
      <c r="R120" s="342"/>
      <c r="S120" s="343"/>
      <c r="T120" s="27"/>
      <c r="U120" s="23"/>
      <c r="V120" s="18"/>
      <c r="W120" s="19"/>
      <c r="X120" s="25"/>
      <c r="Y120" s="26"/>
      <c r="Z120" s="342"/>
      <c r="AA120" s="343"/>
      <c r="AB120" s="27"/>
      <c r="AC120" s="23"/>
      <c r="AD120" s="18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128">
        <f>SUM(I121+M121+N121)</f>
        <v>76494836.69</v>
      </c>
      <c r="I121" s="127">
        <f>3970362+9367615+66407300+938708-4326491.31</f>
        <v>76357493.69</v>
      </c>
      <c r="J121" s="208" t="s">
        <v>116</v>
      </c>
      <c r="K121" s="209"/>
      <c r="L121" s="55" t="s">
        <v>116</v>
      </c>
      <c r="M121" s="69"/>
      <c r="N121" s="82">
        <v>137343</v>
      </c>
      <c r="O121" s="19"/>
      <c r="P121" s="25"/>
      <c r="Q121" s="26"/>
      <c r="R121" s="342" t="s">
        <v>116</v>
      </c>
      <c r="S121" s="343"/>
      <c r="T121" s="27" t="s">
        <v>116</v>
      </c>
      <c r="U121" s="23"/>
      <c r="V121" s="18"/>
      <c r="W121" s="19"/>
      <c r="X121" s="25"/>
      <c r="Y121" s="26"/>
      <c r="Z121" s="342" t="s">
        <v>116</v>
      </c>
      <c r="AA121" s="343"/>
      <c r="AB121" s="27" t="s">
        <v>116</v>
      </c>
      <c r="AC121" s="23"/>
      <c r="AD121" s="18"/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2886175</v>
      </c>
      <c r="I122" s="66"/>
      <c r="J122" s="208" t="s">
        <v>116</v>
      </c>
      <c r="K122" s="209"/>
      <c r="L122" s="55" t="s">
        <v>116</v>
      </c>
      <c r="M122" s="69"/>
      <c r="N122" s="82">
        <v>2886175</v>
      </c>
      <c r="O122" s="19"/>
      <c r="P122" s="25"/>
      <c r="Q122" s="26"/>
      <c r="R122" s="25"/>
      <c r="S122" s="26"/>
      <c r="T122" s="27"/>
      <c r="U122" s="23"/>
      <c r="V122" s="18"/>
      <c r="W122" s="19"/>
      <c r="X122" s="25"/>
      <c r="Y122" s="26"/>
      <c r="Z122" s="25"/>
      <c r="AA122" s="26"/>
      <c r="AB122" s="27"/>
      <c r="AC122" s="23"/>
      <c r="AD122" s="18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26" t="s">
        <v>116</v>
      </c>
      <c r="R123" s="342" t="s">
        <v>116</v>
      </c>
      <c r="S123" s="343"/>
      <c r="T123" s="27" t="s">
        <v>116</v>
      </c>
      <c r="U123" s="23" t="s">
        <v>116</v>
      </c>
      <c r="V123" s="18"/>
      <c r="W123" s="19" t="s">
        <v>116</v>
      </c>
      <c r="X123" s="25"/>
      <c r="Y123" s="26" t="s">
        <v>116</v>
      </c>
      <c r="Z123" s="342" t="s">
        <v>116</v>
      </c>
      <c r="AA123" s="343"/>
      <c r="AB123" s="27" t="s">
        <v>116</v>
      </c>
      <c r="AC123" s="23" t="s">
        <v>116</v>
      </c>
      <c r="AD123" s="18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26" t="s">
        <v>116</v>
      </c>
      <c r="R124" s="342" t="s">
        <v>116</v>
      </c>
      <c r="S124" s="343"/>
      <c r="T124" s="27" t="s">
        <v>116</v>
      </c>
      <c r="U124" s="23" t="s">
        <v>116</v>
      </c>
      <c r="V124" s="18"/>
      <c r="W124" s="19" t="s">
        <v>116</v>
      </c>
      <c r="X124" s="25"/>
      <c r="Y124" s="26" t="s">
        <v>116</v>
      </c>
      <c r="Z124" s="342" t="s">
        <v>116</v>
      </c>
      <c r="AA124" s="343"/>
      <c r="AB124" s="27" t="s">
        <v>116</v>
      </c>
      <c r="AC124" s="23" t="s">
        <v>116</v>
      </c>
      <c r="AD124" s="18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1677400</v>
      </c>
      <c r="I125" s="66" t="s">
        <v>116</v>
      </c>
      <c r="J125" s="208">
        <v>1677400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/>
      <c r="Q125" s="26" t="s">
        <v>116</v>
      </c>
      <c r="R125" s="342"/>
      <c r="S125" s="343"/>
      <c r="T125" s="27"/>
      <c r="U125" s="23" t="s">
        <v>116</v>
      </c>
      <c r="V125" s="18" t="s">
        <v>116</v>
      </c>
      <c r="W125" s="19" t="s">
        <v>116</v>
      </c>
      <c r="X125" s="25"/>
      <c r="Y125" s="26" t="s">
        <v>116</v>
      </c>
      <c r="Z125" s="342"/>
      <c r="AA125" s="343"/>
      <c r="AB125" s="27"/>
      <c r="AC125" s="23" t="s">
        <v>116</v>
      </c>
      <c r="AD125" s="18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26" t="s">
        <v>116</v>
      </c>
      <c r="R126" s="342" t="s">
        <v>116</v>
      </c>
      <c r="S126" s="343"/>
      <c r="T126" s="27" t="s">
        <v>116</v>
      </c>
      <c r="U126" s="23" t="s">
        <v>116</v>
      </c>
      <c r="V126" s="18"/>
      <c r="W126" s="19"/>
      <c r="X126" s="25"/>
      <c r="Y126" s="26" t="s">
        <v>116</v>
      </c>
      <c r="Z126" s="342" t="s">
        <v>116</v>
      </c>
      <c r="AA126" s="343"/>
      <c r="AB126" s="27" t="s">
        <v>116</v>
      </c>
      <c r="AC126" s="23" t="s">
        <v>116</v>
      </c>
      <c r="AD126" s="18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26" t="s">
        <v>116</v>
      </c>
      <c r="R127" s="342" t="s">
        <v>116</v>
      </c>
      <c r="S127" s="343"/>
      <c r="T127" s="27" t="s">
        <v>116</v>
      </c>
      <c r="U127" s="23" t="s">
        <v>116</v>
      </c>
      <c r="V127" s="18"/>
      <c r="W127" s="19" t="s">
        <v>116</v>
      </c>
      <c r="X127" s="25"/>
      <c r="Y127" s="26" t="s">
        <v>116</v>
      </c>
      <c r="Z127" s="342" t="s">
        <v>116</v>
      </c>
      <c r="AA127" s="343"/>
      <c r="AB127" s="27" t="s">
        <v>116</v>
      </c>
      <c r="AC127" s="23" t="s">
        <v>116</v>
      </c>
      <c r="AD127" s="18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102"/>
      <c r="O128" s="19"/>
      <c r="P128" s="25"/>
      <c r="Q128" s="26"/>
      <c r="R128" s="342"/>
      <c r="S128" s="343"/>
      <c r="T128" s="27"/>
      <c r="U128" s="23"/>
      <c r="V128" s="18"/>
      <c r="W128" s="19"/>
      <c r="X128" s="25"/>
      <c r="Y128" s="26"/>
      <c r="Z128" s="342"/>
      <c r="AA128" s="343"/>
      <c r="AB128" s="27"/>
      <c r="AC128" s="23"/>
      <c r="AD128" s="18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128">
        <f>SUM(H130+H134+H139+H141+H142)</f>
        <v>81058411.69</v>
      </c>
      <c r="I129" s="128">
        <f>SUM(I130+I134+I139+I141+I142)</f>
        <v>76357493.69</v>
      </c>
      <c r="J129" s="426">
        <f>SUM(J130+J134+J139+J141+J142)</f>
        <v>1677400</v>
      </c>
      <c r="K129" s="427"/>
      <c r="L129" s="55"/>
      <c r="M129" s="101"/>
      <c r="N129" s="104">
        <f>SUM(N130+N134+N139+N141+N142)</f>
        <v>3023518</v>
      </c>
      <c r="O129" s="100"/>
      <c r="P129" s="25"/>
      <c r="Q129" s="26"/>
      <c r="R129" s="342"/>
      <c r="S129" s="343"/>
      <c r="T129" s="27"/>
      <c r="U129" s="23"/>
      <c r="V129" s="18"/>
      <c r="W129" s="19"/>
      <c r="X129" s="25"/>
      <c r="Y129" s="26"/>
      <c r="Z129" s="342"/>
      <c r="AA129" s="343"/>
      <c r="AB129" s="27"/>
      <c r="AC129" s="23"/>
      <c r="AD129" s="18"/>
      <c r="AE129" s="19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66407300</v>
      </c>
      <c r="I130" s="25">
        <f>SUM(I131:I132)</f>
        <v>66407300</v>
      </c>
      <c r="J130" s="208"/>
      <c r="K130" s="209"/>
      <c r="L130" s="55"/>
      <c r="M130" s="69"/>
      <c r="N130" s="103"/>
      <c r="O130" s="19"/>
      <c r="P130" s="25"/>
      <c r="Q130" s="26"/>
      <c r="R130" s="342"/>
      <c r="S130" s="343"/>
      <c r="T130" s="27"/>
      <c r="U130" s="23"/>
      <c r="V130" s="18"/>
      <c r="W130" s="19"/>
      <c r="X130" s="25"/>
      <c r="Y130" s="26"/>
      <c r="Z130" s="342"/>
      <c r="AA130" s="343"/>
      <c r="AB130" s="27"/>
      <c r="AC130" s="23"/>
      <c r="AD130" s="18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66407300</v>
      </c>
      <c r="I131" s="66">
        <v>66407300</v>
      </c>
      <c r="J131" s="208"/>
      <c r="K131" s="209"/>
      <c r="L131" s="55"/>
      <c r="M131" s="69"/>
      <c r="N131" s="70"/>
      <c r="O131" s="19"/>
      <c r="P131" s="25"/>
      <c r="Q131" s="26"/>
      <c r="R131" s="342"/>
      <c r="S131" s="343"/>
      <c r="T131" s="27"/>
      <c r="U131" s="23"/>
      <c r="V131" s="18"/>
      <c r="W131" s="19"/>
      <c r="X131" s="25"/>
      <c r="Y131" s="26"/>
      <c r="Z131" s="342"/>
      <c r="AA131" s="343"/>
      <c r="AB131" s="27"/>
      <c r="AC131" s="23"/>
      <c r="AD131" s="18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26"/>
      <c r="R132" s="342"/>
      <c r="S132" s="343"/>
      <c r="T132" s="27"/>
      <c r="U132" s="23"/>
      <c r="V132" s="18"/>
      <c r="W132" s="19"/>
      <c r="X132" s="25"/>
      <c r="Y132" s="26"/>
      <c r="Z132" s="342"/>
      <c r="AA132" s="343"/>
      <c r="AB132" s="27"/>
      <c r="AC132" s="23"/>
      <c r="AD132" s="18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26"/>
      <c r="R133" s="342"/>
      <c r="S133" s="343"/>
      <c r="T133" s="27"/>
      <c r="U133" s="23"/>
      <c r="V133" s="18"/>
      <c r="W133" s="19"/>
      <c r="X133" s="25"/>
      <c r="Y133" s="26"/>
      <c r="Z133" s="342"/>
      <c r="AA133" s="343"/>
      <c r="AB133" s="27"/>
      <c r="AC133" s="23"/>
      <c r="AD133" s="18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975490</v>
      </c>
      <c r="I134" s="66">
        <f>SUM(I136:I138)</f>
        <v>975490</v>
      </c>
      <c r="J134" s="208"/>
      <c r="K134" s="209"/>
      <c r="L134" s="55"/>
      <c r="M134" s="69"/>
      <c r="N134" s="70"/>
      <c r="O134" s="19"/>
      <c r="P134" s="25"/>
      <c r="Q134" s="26"/>
      <c r="R134" s="342"/>
      <c r="S134" s="343"/>
      <c r="T134" s="27"/>
      <c r="U134" s="23"/>
      <c r="V134" s="18"/>
      <c r="W134" s="19"/>
      <c r="X134" s="25"/>
      <c r="Y134" s="26"/>
      <c r="Z134" s="342"/>
      <c r="AA134" s="343"/>
      <c r="AB134" s="27"/>
      <c r="AC134" s="23"/>
      <c r="AD134" s="18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26"/>
      <c r="R135" s="342"/>
      <c r="S135" s="343"/>
      <c r="T135" s="27"/>
      <c r="U135" s="23"/>
      <c r="V135" s="18"/>
      <c r="W135" s="19"/>
      <c r="X135" s="25"/>
      <c r="Y135" s="26"/>
      <c r="Z135" s="342"/>
      <c r="AA135" s="343"/>
      <c r="AB135" s="27"/>
      <c r="AC135" s="23"/>
      <c r="AD135" s="18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967969</v>
      </c>
      <c r="I136" s="66">
        <v>967969</v>
      </c>
      <c r="J136" s="208"/>
      <c r="K136" s="209"/>
      <c r="L136" s="55"/>
      <c r="M136" s="69"/>
      <c r="N136" s="70"/>
      <c r="O136" s="19"/>
      <c r="P136" s="25"/>
      <c r="Q136" s="26"/>
      <c r="R136" s="342"/>
      <c r="S136" s="343"/>
      <c r="T136" s="27"/>
      <c r="U136" s="23"/>
      <c r="V136" s="18"/>
      <c r="W136" s="19"/>
      <c r="X136" s="25"/>
      <c r="Y136" s="26"/>
      <c r="Z136" s="25"/>
      <c r="AA136" s="26"/>
      <c r="AB136" s="27"/>
      <c r="AC136" s="23"/>
      <c r="AD136" s="18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7521</v>
      </c>
      <c r="I137" s="66">
        <v>7521</v>
      </c>
      <c r="J137" s="208"/>
      <c r="K137" s="209"/>
      <c r="L137" s="55"/>
      <c r="M137" s="69"/>
      <c r="N137" s="70"/>
      <c r="O137" s="19"/>
      <c r="P137" s="25"/>
      <c r="Q137" s="26"/>
      <c r="R137" s="25"/>
      <c r="S137" s="26"/>
      <c r="T137" s="27"/>
      <c r="U137" s="23"/>
      <c r="V137" s="18"/>
      <c r="W137" s="19"/>
      <c r="X137" s="25"/>
      <c r="Y137" s="26"/>
      <c r="Z137" s="25"/>
      <c r="AA137" s="26"/>
      <c r="AB137" s="27"/>
      <c r="AC137" s="23"/>
      <c r="AD137" s="18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/>
      <c r="Q138" s="26"/>
      <c r="R138" s="25"/>
      <c r="S138" s="26"/>
      <c r="T138" s="27"/>
      <c r="U138" s="23"/>
      <c r="V138" s="18"/>
      <c r="W138" s="19"/>
      <c r="X138" s="25"/>
      <c r="Y138" s="26"/>
      <c r="Z138" s="25"/>
      <c r="AA138" s="26"/>
      <c r="AB138" s="27"/>
      <c r="AC138" s="23"/>
      <c r="AD138" s="18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26"/>
      <c r="R139" s="342"/>
      <c r="S139" s="343"/>
      <c r="T139" s="27"/>
      <c r="U139" s="23"/>
      <c r="V139" s="18"/>
      <c r="W139" s="19"/>
      <c r="X139" s="25"/>
      <c r="Y139" s="26"/>
      <c r="Z139" s="342"/>
      <c r="AA139" s="343"/>
      <c r="AB139" s="27"/>
      <c r="AC139" s="23"/>
      <c r="AD139" s="18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26"/>
      <c r="R140" s="342"/>
      <c r="S140" s="343"/>
      <c r="T140" s="27"/>
      <c r="U140" s="23"/>
      <c r="V140" s="18"/>
      <c r="W140" s="19"/>
      <c r="X140" s="25"/>
      <c r="Y140" s="26"/>
      <c r="Z140" s="342"/>
      <c r="AA140" s="343"/>
      <c r="AB140" s="27"/>
      <c r="AC140" s="23"/>
      <c r="AD140" s="18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26"/>
      <c r="R141" s="342"/>
      <c r="S141" s="343"/>
      <c r="T141" s="27"/>
      <c r="U141" s="23"/>
      <c r="V141" s="18"/>
      <c r="W141" s="19"/>
      <c r="X141" s="25"/>
      <c r="Y141" s="26"/>
      <c r="Z141" s="342"/>
      <c r="AA141" s="343"/>
      <c r="AB141" s="27"/>
      <c r="AC141" s="23"/>
      <c r="AD141" s="18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128">
        <f>SUM(I142+J142+N142)</f>
        <v>13675621.690000001</v>
      </c>
      <c r="I142" s="130">
        <f>13301195-4326491.31</f>
        <v>8974703.690000001</v>
      </c>
      <c r="J142" s="426">
        <f>38400+1262800+19200+357000</f>
        <v>1677400</v>
      </c>
      <c r="K142" s="427"/>
      <c r="L142" s="55"/>
      <c r="M142" s="69"/>
      <c r="N142" s="82">
        <v>3023518</v>
      </c>
      <c r="O142" s="19"/>
      <c r="P142" s="25"/>
      <c r="Q142" s="26"/>
      <c r="R142" s="342"/>
      <c r="S142" s="343"/>
      <c r="T142" s="27"/>
      <c r="U142" s="23"/>
      <c r="V142" s="18"/>
      <c r="W142" s="19"/>
      <c r="X142" s="25"/>
      <c r="Y142" s="26"/>
      <c r="Z142" s="342"/>
      <c r="AA142" s="343"/>
      <c r="AB142" s="27"/>
      <c r="AC142" s="23"/>
      <c r="AD142" s="18"/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26"/>
      <c r="R143" s="342"/>
      <c r="S143" s="343"/>
      <c r="T143" s="27"/>
      <c r="U143" s="23"/>
      <c r="V143" s="18"/>
      <c r="W143" s="19"/>
      <c r="X143" s="25"/>
      <c r="Y143" s="26"/>
      <c r="Z143" s="342"/>
      <c r="AA143" s="343"/>
      <c r="AB143" s="27"/>
      <c r="AC143" s="23"/>
      <c r="AD143" s="18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26"/>
      <c r="R144" s="342"/>
      <c r="S144" s="343"/>
      <c r="T144" s="27"/>
      <c r="U144" s="23"/>
      <c r="V144" s="18"/>
      <c r="W144" s="19"/>
      <c r="X144" s="25"/>
      <c r="Y144" s="26"/>
      <c r="Z144" s="342"/>
      <c r="AA144" s="343"/>
      <c r="AB144" s="27"/>
      <c r="AC144" s="23"/>
      <c r="AD144" s="18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26"/>
      <c r="R145" s="342"/>
      <c r="S145" s="343"/>
      <c r="T145" s="27"/>
      <c r="U145" s="23"/>
      <c r="V145" s="18"/>
      <c r="W145" s="19"/>
      <c r="X145" s="25"/>
      <c r="Y145" s="26"/>
      <c r="Z145" s="342"/>
      <c r="AA145" s="343"/>
      <c r="AB145" s="27"/>
      <c r="AC145" s="23"/>
      <c r="AD145" s="18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428">
        <f>SUM(G163+G165)</f>
        <v>13675621.69</v>
      </c>
      <c r="H162" s="430"/>
      <c r="I162" s="76">
        <f>SUM(M162+P162)</f>
        <v>17625913</v>
      </c>
      <c r="J162" s="77">
        <f>SUM(N162+Q162)</f>
        <v>17625913</v>
      </c>
      <c r="K162" s="507">
        <f>SUM(K163+K165)</f>
        <v>10652103.69</v>
      </c>
      <c r="L162" s="429"/>
      <c r="M162" s="94">
        <f>SUM(M163+M165)</f>
        <v>14602395</v>
      </c>
      <c r="N162" s="94">
        <f>SUM(N163+N165)</f>
        <v>14602395</v>
      </c>
      <c r="O162" s="105">
        <f>SUM(O163+O165)</f>
        <v>3023518</v>
      </c>
      <c r="P162" s="42">
        <f>SUM(P163+P165)</f>
        <v>3023518</v>
      </c>
      <c r="Q162" s="42">
        <f>SUM(Q163+Q165)</f>
        <v>3023518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428"/>
      <c r="H163" s="430"/>
      <c r="I163" s="76"/>
      <c r="J163" s="77"/>
      <c r="K163" s="507"/>
      <c r="L163" s="430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428"/>
      <c r="H164" s="430"/>
      <c r="I164" s="76"/>
      <c r="J164" s="77"/>
      <c r="K164" s="507"/>
      <c r="L164" s="430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428">
        <f>SUM(K165+O165)</f>
        <v>13675621.69</v>
      </c>
      <c r="H165" s="430"/>
      <c r="I165" s="76">
        <f>SUM(M165+P165)</f>
        <v>17625913</v>
      </c>
      <c r="J165" s="77">
        <f>SUM(N165+Q165)</f>
        <v>17625913</v>
      </c>
      <c r="K165" s="507">
        <v>10652103.69</v>
      </c>
      <c r="L165" s="429"/>
      <c r="M165" s="106">
        <v>14602395</v>
      </c>
      <c r="N165" s="94">
        <v>14602395</v>
      </c>
      <c r="O165" s="40">
        <v>3023518</v>
      </c>
      <c r="P165" s="40">
        <v>3023518</v>
      </c>
      <c r="Q165" s="40">
        <v>3023518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05"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74:D174"/>
    <mergeCell ref="F174:I174"/>
    <mergeCell ref="A177:D177"/>
    <mergeCell ref="F177:I177"/>
    <mergeCell ref="A175:D175"/>
    <mergeCell ref="F175:I175"/>
    <mergeCell ref="A176:D176"/>
    <mergeCell ref="F176:I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F152:G152"/>
    <mergeCell ref="J152:K152"/>
    <mergeCell ref="R152:S152"/>
    <mergeCell ref="G160:H160"/>
    <mergeCell ref="K160:L160"/>
    <mergeCell ref="A154:O154"/>
    <mergeCell ref="A155:O155"/>
    <mergeCell ref="G156:Q156"/>
    <mergeCell ref="A166:D166"/>
    <mergeCell ref="G166:H166"/>
    <mergeCell ref="K166:L166"/>
    <mergeCell ref="A156:D160"/>
    <mergeCell ref="E156:E160"/>
    <mergeCell ref="Z151:AA151"/>
    <mergeCell ref="A153:Y153"/>
    <mergeCell ref="K158:N159"/>
    <mergeCell ref="O158:Q159"/>
    <mergeCell ref="K157:Q157"/>
    <mergeCell ref="G157:J159"/>
    <mergeCell ref="A152:D152"/>
    <mergeCell ref="J148:K148"/>
    <mergeCell ref="A151:D151"/>
    <mergeCell ref="F151:G151"/>
    <mergeCell ref="J151:K151"/>
    <mergeCell ref="A150:D150"/>
    <mergeCell ref="R151:S151"/>
    <mergeCell ref="Z152:AA152"/>
    <mergeCell ref="F150:G150"/>
    <mergeCell ref="J150:K150"/>
    <mergeCell ref="R150:S150"/>
    <mergeCell ref="Z150:AA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R136:S136"/>
    <mergeCell ref="Z133:AA133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3:D123"/>
    <mergeCell ref="F123:G123"/>
    <mergeCell ref="R123:S123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G98:I98"/>
    <mergeCell ref="A99:F99"/>
    <mergeCell ref="A97:F97"/>
    <mergeCell ref="G97:I97"/>
    <mergeCell ref="G99:I99"/>
    <mergeCell ref="J99:L99"/>
    <mergeCell ref="J98:L98"/>
    <mergeCell ref="J97:L97"/>
    <mergeCell ref="A98:F98"/>
    <mergeCell ref="A91:F91"/>
    <mergeCell ref="G91:I91"/>
    <mergeCell ref="J91:L91"/>
    <mergeCell ref="A95:F95"/>
    <mergeCell ref="G95:I95"/>
    <mergeCell ref="J95:L95"/>
    <mergeCell ref="G92:I93"/>
    <mergeCell ref="J92:L93"/>
    <mergeCell ref="A92:F93"/>
    <mergeCell ref="A96:F96"/>
    <mergeCell ref="A94:F94"/>
    <mergeCell ref="G94:I94"/>
    <mergeCell ref="J94:L94"/>
    <mergeCell ref="G96:I96"/>
    <mergeCell ref="J96:L96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3:G53"/>
    <mergeCell ref="F55:G55"/>
    <mergeCell ref="I55:L55"/>
    <mergeCell ref="A54:D54"/>
    <mergeCell ref="I53:L53"/>
    <mergeCell ref="I47:L48"/>
    <mergeCell ref="A48:H48"/>
    <mergeCell ref="A49:L50"/>
    <mergeCell ref="F57:G57"/>
    <mergeCell ref="I57:L57"/>
    <mergeCell ref="A51:D52"/>
    <mergeCell ref="F51:G52"/>
    <mergeCell ref="A55:D55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H4:L4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C6:D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1:D1"/>
    <mergeCell ref="F1:G1"/>
    <mergeCell ref="H1:L1"/>
    <mergeCell ref="C2:D2"/>
    <mergeCell ref="F2:G2"/>
    <mergeCell ref="H2:L2"/>
    <mergeCell ref="J137:K137"/>
    <mergeCell ref="J122:K122"/>
    <mergeCell ref="A138:D138"/>
    <mergeCell ref="F138:G138"/>
    <mergeCell ref="J138:K138"/>
    <mergeCell ref="J136:K136"/>
    <mergeCell ref="J123:K123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A101:F101"/>
    <mergeCell ref="A90:F90"/>
    <mergeCell ref="G90:I90"/>
    <mergeCell ref="J90:L90"/>
    <mergeCell ref="A137:D137"/>
    <mergeCell ref="F136:G136"/>
    <mergeCell ref="F66:G66"/>
    <mergeCell ref="I66:L66"/>
    <mergeCell ref="A67:D67"/>
    <mergeCell ref="F67:G67"/>
    <mergeCell ref="I67:L67"/>
    <mergeCell ref="A75:D76"/>
    <mergeCell ref="F75:G76"/>
    <mergeCell ref="H75:H76"/>
    <mergeCell ref="A65:D65"/>
    <mergeCell ref="F65:G65"/>
    <mergeCell ref="A69:D69"/>
    <mergeCell ref="F69:G69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A71:D71"/>
    <mergeCell ref="F71:G71"/>
    <mergeCell ref="I71:L71"/>
    <mergeCell ref="A72:D72"/>
    <mergeCell ref="F72:G72"/>
    <mergeCell ref="I72:L72"/>
    <mergeCell ref="F77:G77"/>
    <mergeCell ref="I77:L77"/>
    <mergeCell ref="A78:D78"/>
    <mergeCell ref="F78:G78"/>
    <mergeCell ref="I78:L78"/>
    <mergeCell ref="F73:G73"/>
    <mergeCell ref="I73:L73"/>
    <mergeCell ref="F84:G84"/>
    <mergeCell ref="I84:L84"/>
    <mergeCell ref="I75:L75"/>
    <mergeCell ref="I76:L76"/>
    <mergeCell ref="A73:D73"/>
    <mergeCell ref="A79:D79"/>
    <mergeCell ref="F79:G79"/>
    <mergeCell ref="I79:L79"/>
    <mergeCell ref="A74:L74"/>
    <mergeCell ref="A77:D77"/>
    <mergeCell ref="A80:D80"/>
    <mergeCell ref="F80:G80"/>
    <mergeCell ref="I80:L80"/>
    <mergeCell ref="A81:D81"/>
    <mergeCell ref="F81:G81"/>
    <mergeCell ref="I81:L81"/>
    <mergeCell ref="A82:D82"/>
    <mergeCell ref="F82:G82"/>
    <mergeCell ref="I82:L82"/>
    <mergeCell ref="A85:D85"/>
    <mergeCell ref="F85:G85"/>
    <mergeCell ref="I85:L85"/>
    <mergeCell ref="A83:D83"/>
    <mergeCell ref="F83:G83"/>
    <mergeCell ref="I83:L83"/>
    <mergeCell ref="A84:D8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12">
      <selection activeCell="A135" sqref="A135:D135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16381365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538070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>
        <v>100</v>
      </c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>
        <v>100</v>
      </c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16919435</v>
      </c>
      <c r="I118" s="67">
        <f>SUM(I121)</f>
        <v>16128415</v>
      </c>
      <c r="J118" s="346">
        <f>SUM(J125)</f>
        <v>252950</v>
      </c>
      <c r="K118" s="347"/>
      <c r="L118" s="68"/>
      <c r="M118" s="69"/>
      <c r="N118" s="70">
        <f>SUM(N121+N122)</f>
        <v>538070</v>
      </c>
      <c r="O118" s="19"/>
      <c r="P118" s="1"/>
      <c r="Q118" s="21"/>
      <c r="R118" s="348"/>
      <c r="S118" s="349"/>
      <c r="T118" s="22"/>
      <c r="U118" s="23"/>
      <c r="V118" s="18"/>
      <c r="W118" s="19"/>
      <c r="X118" s="1"/>
      <c r="Y118" s="21"/>
      <c r="Z118" s="348"/>
      <c r="AA118" s="349"/>
      <c r="AB118" s="22"/>
      <c r="AC118" s="23"/>
      <c r="AD118" s="18"/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26" t="s">
        <v>116</v>
      </c>
      <c r="R119" s="342" t="s">
        <v>116</v>
      </c>
      <c r="S119" s="343"/>
      <c r="T119" s="27" t="s">
        <v>116</v>
      </c>
      <c r="U119" s="23" t="s">
        <v>116</v>
      </c>
      <c r="V119" s="18"/>
      <c r="W119" s="19" t="s">
        <v>116</v>
      </c>
      <c r="X119" s="25"/>
      <c r="Y119" s="26" t="s">
        <v>116</v>
      </c>
      <c r="Z119" s="342" t="s">
        <v>116</v>
      </c>
      <c r="AA119" s="343"/>
      <c r="AB119" s="27" t="s">
        <v>116</v>
      </c>
      <c r="AC119" s="23" t="s">
        <v>116</v>
      </c>
      <c r="AD119" s="18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26"/>
      <c r="R120" s="342"/>
      <c r="S120" s="343"/>
      <c r="T120" s="27"/>
      <c r="U120" s="23"/>
      <c r="V120" s="18"/>
      <c r="W120" s="19"/>
      <c r="X120" s="25"/>
      <c r="Y120" s="26"/>
      <c r="Z120" s="342"/>
      <c r="AA120" s="343"/>
      <c r="AB120" s="27"/>
      <c r="AC120" s="23"/>
      <c r="AD120" s="18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16478354</v>
      </c>
      <c r="I121" s="66">
        <v>16128415</v>
      </c>
      <c r="J121" s="208" t="s">
        <v>116</v>
      </c>
      <c r="K121" s="209"/>
      <c r="L121" s="55" t="s">
        <v>116</v>
      </c>
      <c r="M121" s="69"/>
      <c r="N121" s="82">
        <v>349939</v>
      </c>
      <c r="O121" s="19"/>
      <c r="P121" s="25"/>
      <c r="Q121" s="26"/>
      <c r="R121" s="342" t="s">
        <v>116</v>
      </c>
      <c r="S121" s="343"/>
      <c r="T121" s="27" t="s">
        <v>116</v>
      </c>
      <c r="U121" s="23"/>
      <c r="V121" s="18"/>
      <c r="W121" s="19"/>
      <c r="X121" s="25"/>
      <c r="Y121" s="26"/>
      <c r="Z121" s="342" t="s">
        <v>116</v>
      </c>
      <c r="AA121" s="343"/>
      <c r="AB121" s="27" t="s">
        <v>116</v>
      </c>
      <c r="AC121" s="23"/>
      <c r="AD121" s="18"/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188131</v>
      </c>
      <c r="I122" s="66"/>
      <c r="J122" s="208" t="s">
        <v>116</v>
      </c>
      <c r="K122" s="209"/>
      <c r="L122" s="55" t="s">
        <v>116</v>
      </c>
      <c r="M122" s="69"/>
      <c r="N122" s="82">
        <v>188131</v>
      </c>
      <c r="O122" s="19"/>
      <c r="P122" s="25"/>
      <c r="Q122" s="26"/>
      <c r="R122" s="25"/>
      <c r="S122" s="26"/>
      <c r="T122" s="27"/>
      <c r="U122" s="23"/>
      <c r="V122" s="18"/>
      <c r="W122" s="19"/>
      <c r="X122" s="25"/>
      <c r="Y122" s="26"/>
      <c r="Z122" s="25"/>
      <c r="AA122" s="26"/>
      <c r="AB122" s="27"/>
      <c r="AC122" s="23"/>
      <c r="AD122" s="18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26" t="s">
        <v>116</v>
      </c>
      <c r="R123" s="342" t="s">
        <v>116</v>
      </c>
      <c r="S123" s="343"/>
      <c r="T123" s="27" t="s">
        <v>116</v>
      </c>
      <c r="U123" s="23" t="s">
        <v>116</v>
      </c>
      <c r="V123" s="18"/>
      <c r="W123" s="19" t="s">
        <v>116</v>
      </c>
      <c r="X123" s="25"/>
      <c r="Y123" s="26" t="s">
        <v>116</v>
      </c>
      <c r="Z123" s="342" t="s">
        <v>116</v>
      </c>
      <c r="AA123" s="343"/>
      <c r="AB123" s="27" t="s">
        <v>116</v>
      </c>
      <c r="AC123" s="23" t="s">
        <v>116</v>
      </c>
      <c r="AD123" s="18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26" t="s">
        <v>116</v>
      </c>
      <c r="R124" s="342" t="s">
        <v>116</v>
      </c>
      <c r="S124" s="343"/>
      <c r="T124" s="27" t="s">
        <v>116</v>
      </c>
      <c r="U124" s="23" t="s">
        <v>116</v>
      </c>
      <c r="V124" s="18"/>
      <c r="W124" s="19" t="s">
        <v>116</v>
      </c>
      <c r="X124" s="25"/>
      <c r="Y124" s="26" t="s">
        <v>116</v>
      </c>
      <c r="Z124" s="342" t="s">
        <v>116</v>
      </c>
      <c r="AA124" s="343"/>
      <c r="AB124" s="27" t="s">
        <v>116</v>
      </c>
      <c r="AC124" s="23" t="s">
        <v>116</v>
      </c>
      <c r="AD124" s="18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252950</v>
      </c>
      <c r="I125" s="66" t="s">
        <v>116</v>
      </c>
      <c r="J125" s="208">
        <f>233750+19200</f>
        <v>252950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/>
      <c r="Q125" s="26" t="s">
        <v>116</v>
      </c>
      <c r="R125" s="342"/>
      <c r="S125" s="343"/>
      <c r="T125" s="27"/>
      <c r="U125" s="23" t="s">
        <v>116</v>
      </c>
      <c r="V125" s="18" t="s">
        <v>116</v>
      </c>
      <c r="W125" s="19" t="s">
        <v>116</v>
      </c>
      <c r="X125" s="25"/>
      <c r="Y125" s="26" t="s">
        <v>116</v>
      </c>
      <c r="Z125" s="342"/>
      <c r="AA125" s="343"/>
      <c r="AB125" s="27"/>
      <c r="AC125" s="23" t="s">
        <v>116</v>
      </c>
      <c r="AD125" s="18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26" t="s">
        <v>116</v>
      </c>
      <c r="R126" s="342" t="s">
        <v>116</v>
      </c>
      <c r="S126" s="343"/>
      <c r="T126" s="27" t="s">
        <v>116</v>
      </c>
      <c r="U126" s="23" t="s">
        <v>116</v>
      </c>
      <c r="V126" s="18"/>
      <c r="W126" s="19"/>
      <c r="X126" s="25"/>
      <c r="Y126" s="26" t="s">
        <v>116</v>
      </c>
      <c r="Z126" s="342" t="s">
        <v>116</v>
      </c>
      <c r="AA126" s="343"/>
      <c r="AB126" s="27" t="s">
        <v>116</v>
      </c>
      <c r="AC126" s="23" t="s">
        <v>116</v>
      </c>
      <c r="AD126" s="18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26" t="s">
        <v>116</v>
      </c>
      <c r="R127" s="342" t="s">
        <v>116</v>
      </c>
      <c r="S127" s="343"/>
      <c r="T127" s="27" t="s">
        <v>116</v>
      </c>
      <c r="U127" s="23" t="s">
        <v>116</v>
      </c>
      <c r="V127" s="18"/>
      <c r="W127" s="19" t="s">
        <v>116</v>
      </c>
      <c r="X127" s="25"/>
      <c r="Y127" s="26" t="s">
        <v>116</v>
      </c>
      <c r="Z127" s="342" t="s">
        <v>116</v>
      </c>
      <c r="AA127" s="343"/>
      <c r="AB127" s="27" t="s">
        <v>116</v>
      </c>
      <c r="AC127" s="23" t="s">
        <v>116</v>
      </c>
      <c r="AD127" s="18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102"/>
      <c r="O128" s="19"/>
      <c r="P128" s="25"/>
      <c r="Q128" s="26"/>
      <c r="R128" s="342"/>
      <c r="S128" s="343"/>
      <c r="T128" s="27"/>
      <c r="U128" s="23"/>
      <c r="V128" s="18"/>
      <c r="W128" s="19"/>
      <c r="X128" s="25"/>
      <c r="Y128" s="26"/>
      <c r="Z128" s="342"/>
      <c r="AA128" s="343"/>
      <c r="AB128" s="27"/>
      <c r="AC128" s="23"/>
      <c r="AD128" s="18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16919435</v>
      </c>
      <c r="I129" s="25">
        <f>SUM(I130+I134+I139+I141+I142)</f>
        <v>16128415</v>
      </c>
      <c r="J129" s="208">
        <f>SUM(J130+J134+J139+J141+J142)</f>
        <v>252950</v>
      </c>
      <c r="K129" s="209"/>
      <c r="L129" s="55"/>
      <c r="M129" s="101"/>
      <c r="N129" s="104">
        <f>SUM(N130+N134+N139+N141+N142)</f>
        <v>538070</v>
      </c>
      <c r="O129" s="100"/>
      <c r="P129" s="25"/>
      <c r="Q129" s="26"/>
      <c r="R129" s="342"/>
      <c r="S129" s="343"/>
      <c r="T129" s="27"/>
      <c r="U129" s="23"/>
      <c r="V129" s="18"/>
      <c r="W129" s="19"/>
      <c r="X129" s="25"/>
      <c r="Y129" s="26"/>
      <c r="Z129" s="342"/>
      <c r="AA129" s="343"/>
      <c r="AB129" s="27"/>
      <c r="AC129" s="23"/>
      <c r="AD129" s="18"/>
      <c r="AE129" s="19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10019800</v>
      </c>
      <c r="I130" s="25">
        <f>SUM(I131:I132)</f>
        <v>10019800</v>
      </c>
      <c r="J130" s="208"/>
      <c r="K130" s="209"/>
      <c r="L130" s="55"/>
      <c r="M130" s="69"/>
      <c r="N130" s="103"/>
      <c r="O130" s="19"/>
      <c r="P130" s="25"/>
      <c r="Q130" s="26"/>
      <c r="R130" s="342"/>
      <c r="S130" s="343"/>
      <c r="T130" s="27"/>
      <c r="U130" s="23"/>
      <c r="V130" s="18"/>
      <c r="W130" s="19"/>
      <c r="X130" s="25"/>
      <c r="Y130" s="26"/>
      <c r="Z130" s="342"/>
      <c r="AA130" s="343"/>
      <c r="AB130" s="27"/>
      <c r="AC130" s="23"/>
      <c r="AD130" s="18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10019800</v>
      </c>
      <c r="I131" s="66">
        <v>10019800</v>
      </c>
      <c r="J131" s="208"/>
      <c r="K131" s="209"/>
      <c r="L131" s="55"/>
      <c r="M131" s="69"/>
      <c r="N131" s="70"/>
      <c r="O131" s="19"/>
      <c r="P131" s="25"/>
      <c r="Q131" s="26"/>
      <c r="R131" s="342"/>
      <c r="S131" s="343"/>
      <c r="T131" s="27"/>
      <c r="U131" s="23"/>
      <c r="V131" s="18"/>
      <c r="W131" s="19"/>
      <c r="X131" s="25"/>
      <c r="Y131" s="26"/>
      <c r="Z131" s="342"/>
      <c r="AA131" s="343"/>
      <c r="AB131" s="27"/>
      <c r="AC131" s="23"/>
      <c r="AD131" s="18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26"/>
      <c r="R132" s="342"/>
      <c r="S132" s="343"/>
      <c r="T132" s="27"/>
      <c r="U132" s="23"/>
      <c r="V132" s="18"/>
      <c r="W132" s="19"/>
      <c r="X132" s="25"/>
      <c r="Y132" s="26"/>
      <c r="Z132" s="342"/>
      <c r="AA132" s="343"/>
      <c r="AB132" s="27"/>
      <c r="AC132" s="23"/>
      <c r="AD132" s="18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26"/>
      <c r="R133" s="342"/>
      <c r="S133" s="343"/>
      <c r="T133" s="27"/>
      <c r="U133" s="23"/>
      <c r="V133" s="18"/>
      <c r="W133" s="19"/>
      <c r="X133" s="25"/>
      <c r="Y133" s="26"/>
      <c r="Z133" s="342"/>
      <c r="AA133" s="343"/>
      <c r="AB133" s="27"/>
      <c r="AC133" s="23"/>
      <c r="AD133" s="18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729687</v>
      </c>
      <c r="I134" s="66">
        <f>SUM(I136:I138)</f>
        <v>729687</v>
      </c>
      <c r="J134" s="208"/>
      <c r="K134" s="209"/>
      <c r="L134" s="55"/>
      <c r="M134" s="69"/>
      <c r="N134" s="70"/>
      <c r="O134" s="19"/>
      <c r="P134" s="25"/>
      <c r="Q134" s="26"/>
      <c r="R134" s="342"/>
      <c r="S134" s="343"/>
      <c r="T134" s="27"/>
      <c r="U134" s="23"/>
      <c r="V134" s="18"/>
      <c r="W134" s="19"/>
      <c r="X134" s="25"/>
      <c r="Y134" s="26"/>
      <c r="Z134" s="342"/>
      <c r="AA134" s="343"/>
      <c r="AB134" s="27"/>
      <c r="AC134" s="23"/>
      <c r="AD134" s="18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26"/>
      <c r="R135" s="342"/>
      <c r="S135" s="343"/>
      <c r="T135" s="27"/>
      <c r="U135" s="23"/>
      <c r="V135" s="18"/>
      <c r="W135" s="19"/>
      <c r="X135" s="25"/>
      <c r="Y135" s="26"/>
      <c r="Z135" s="342"/>
      <c r="AA135" s="343"/>
      <c r="AB135" s="27"/>
      <c r="AC135" s="23"/>
      <c r="AD135" s="18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723864</v>
      </c>
      <c r="I136" s="66">
        <v>723864</v>
      </c>
      <c r="J136" s="208"/>
      <c r="K136" s="209"/>
      <c r="L136" s="55"/>
      <c r="M136" s="69"/>
      <c r="N136" s="70"/>
      <c r="O136" s="19"/>
      <c r="P136" s="25"/>
      <c r="Q136" s="26"/>
      <c r="R136" s="342"/>
      <c r="S136" s="343"/>
      <c r="T136" s="27"/>
      <c r="U136" s="23"/>
      <c r="V136" s="18"/>
      <c r="W136" s="19"/>
      <c r="X136" s="25"/>
      <c r="Y136" s="26"/>
      <c r="Z136" s="25"/>
      <c r="AA136" s="26"/>
      <c r="AB136" s="27"/>
      <c r="AC136" s="23"/>
      <c r="AD136" s="18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5823</v>
      </c>
      <c r="I137" s="66">
        <v>5823</v>
      </c>
      <c r="J137" s="208"/>
      <c r="K137" s="209"/>
      <c r="L137" s="55"/>
      <c r="M137" s="69"/>
      <c r="N137" s="70"/>
      <c r="O137" s="19"/>
      <c r="P137" s="25"/>
      <c r="Q137" s="26"/>
      <c r="R137" s="25"/>
      <c r="S137" s="26"/>
      <c r="T137" s="27"/>
      <c r="U137" s="23"/>
      <c r="V137" s="18"/>
      <c r="W137" s="19"/>
      <c r="X137" s="25"/>
      <c r="Y137" s="26"/>
      <c r="Z137" s="25"/>
      <c r="AA137" s="26"/>
      <c r="AB137" s="27"/>
      <c r="AC137" s="23"/>
      <c r="AD137" s="18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/>
      <c r="Q138" s="26"/>
      <c r="R138" s="25"/>
      <c r="S138" s="26"/>
      <c r="T138" s="27"/>
      <c r="U138" s="23"/>
      <c r="V138" s="18"/>
      <c r="W138" s="19"/>
      <c r="X138" s="25"/>
      <c r="Y138" s="26"/>
      <c r="Z138" s="25"/>
      <c r="AA138" s="26"/>
      <c r="AB138" s="27"/>
      <c r="AC138" s="23"/>
      <c r="AD138" s="18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26"/>
      <c r="R139" s="342"/>
      <c r="S139" s="343"/>
      <c r="T139" s="27"/>
      <c r="U139" s="23"/>
      <c r="V139" s="18"/>
      <c r="W139" s="19"/>
      <c r="X139" s="25"/>
      <c r="Y139" s="26"/>
      <c r="Z139" s="342"/>
      <c r="AA139" s="343"/>
      <c r="AB139" s="27"/>
      <c r="AC139" s="23"/>
      <c r="AD139" s="18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26"/>
      <c r="R140" s="342"/>
      <c r="S140" s="343"/>
      <c r="T140" s="27"/>
      <c r="U140" s="23"/>
      <c r="V140" s="18"/>
      <c r="W140" s="19"/>
      <c r="X140" s="25"/>
      <c r="Y140" s="26"/>
      <c r="Z140" s="342"/>
      <c r="AA140" s="343"/>
      <c r="AB140" s="27"/>
      <c r="AC140" s="23"/>
      <c r="AD140" s="18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26"/>
      <c r="R141" s="342"/>
      <c r="S141" s="343"/>
      <c r="T141" s="27"/>
      <c r="U141" s="23"/>
      <c r="V141" s="18"/>
      <c r="W141" s="19"/>
      <c r="X141" s="25"/>
      <c r="Y141" s="26"/>
      <c r="Z141" s="342"/>
      <c r="AA141" s="343"/>
      <c r="AB141" s="27"/>
      <c r="AC141" s="23"/>
      <c r="AD141" s="18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6169948</v>
      </c>
      <c r="I142" s="66">
        <v>5378928</v>
      </c>
      <c r="J142" s="208">
        <v>252950</v>
      </c>
      <c r="K142" s="209"/>
      <c r="L142" s="55"/>
      <c r="M142" s="69"/>
      <c r="N142" s="82">
        <v>538070</v>
      </c>
      <c r="O142" s="19"/>
      <c r="P142" s="25"/>
      <c r="Q142" s="26"/>
      <c r="R142" s="342"/>
      <c r="S142" s="343"/>
      <c r="T142" s="27"/>
      <c r="U142" s="23"/>
      <c r="V142" s="18"/>
      <c r="W142" s="19"/>
      <c r="X142" s="25"/>
      <c r="Y142" s="26"/>
      <c r="Z142" s="342"/>
      <c r="AA142" s="343"/>
      <c r="AB142" s="27"/>
      <c r="AC142" s="23"/>
      <c r="AD142" s="18"/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26"/>
      <c r="R143" s="342"/>
      <c r="S143" s="343"/>
      <c r="T143" s="27"/>
      <c r="U143" s="23"/>
      <c r="V143" s="18"/>
      <c r="W143" s="19"/>
      <c r="X143" s="25"/>
      <c r="Y143" s="26"/>
      <c r="Z143" s="342"/>
      <c r="AA143" s="343"/>
      <c r="AB143" s="27"/>
      <c r="AC143" s="23"/>
      <c r="AD143" s="18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26"/>
      <c r="R144" s="342"/>
      <c r="S144" s="343"/>
      <c r="T144" s="27"/>
      <c r="U144" s="23"/>
      <c r="V144" s="18"/>
      <c r="W144" s="19"/>
      <c r="X144" s="25"/>
      <c r="Y144" s="26"/>
      <c r="Z144" s="342"/>
      <c r="AA144" s="343"/>
      <c r="AB144" s="27"/>
      <c r="AC144" s="23"/>
      <c r="AD144" s="18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26"/>
      <c r="R145" s="342"/>
      <c r="S145" s="343"/>
      <c r="T145" s="27"/>
      <c r="U145" s="23"/>
      <c r="V145" s="18"/>
      <c r="W145" s="19"/>
      <c r="X145" s="25"/>
      <c r="Y145" s="26"/>
      <c r="Z145" s="342"/>
      <c r="AA145" s="343"/>
      <c r="AB145" s="27"/>
      <c r="AC145" s="23"/>
      <c r="AD145" s="18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6169948</v>
      </c>
      <c r="H162" s="366"/>
      <c r="I162" s="76">
        <f>SUM(M162+P162)</f>
        <v>6169948</v>
      </c>
      <c r="J162" s="77">
        <f>SUM(N162+Q162)</f>
        <v>6169948</v>
      </c>
      <c r="K162" s="367">
        <f>SUM(K163+K165)</f>
        <v>5631878</v>
      </c>
      <c r="L162" s="504"/>
      <c r="M162" s="94">
        <f>SUM(M163+M165)</f>
        <v>5631878</v>
      </c>
      <c r="N162" s="94">
        <f>SUM(N163+N165)</f>
        <v>5631878</v>
      </c>
      <c r="O162" s="105">
        <f>SUM(O163+O165)</f>
        <v>538070</v>
      </c>
      <c r="P162" s="42">
        <f>SUM(P163+P165)</f>
        <v>538070</v>
      </c>
      <c r="Q162" s="42">
        <f>SUM(Q163+Q165)</f>
        <v>538070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6169948</v>
      </c>
      <c r="H165" s="366"/>
      <c r="I165" s="76">
        <f>SUM(M165+P165)</f>
        <v>6169948</v>
      </c>
      <c r="J165" s="77">
        <f>SUM(N165+Q165)</f>
        <v>6169948</v>
      </c>
      <c r="K165" s="367">
        <v>5631878</v>
      </c>
      <c r="L165" s="504"/>
      <c r="M165" s="106">
        <v>5631878</v>
      </c>
      <c r="N165" s="94">
        <v>5631878</v>
      </c>
      <c r="O165" s="40">
        <v>538070</v>
      </c>
      <c r="P165" s="40">
        <v>538070</v>
      </c>
      <c r="Q165" s="40">
        <v>538070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05"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A81:D81"/>
    <mergeCell ref="F81:G81"/>
    <mergeCell ref="I81:L81"/>
    <mergeCell ref="A82:D82"/>
    <mergeCell ref="F82:G82"/>
    <mergeCell ref="I82:L82"/>
    <mergeCell ref="A79:D79"/>
    <mergeCell ref="F79:G79"/>
    <mergeCell ref="I79:L79"/>
    <mergeCell ref="A80:D80"/>
    <mergeCell ref="F80:G80"/>
    <mergeCell ref="I80:L80"/>
    <mergeCell ref="A77:D77"/>
    <mergeCell ref="F77:G77"/>
    <mergeCell ref="I77:L77"/>
    <mergeCell ref="A78:D78"/>
    <mergeCell ref="F78:G78"/>
    <mergeCell ref="I78:L78"/>
    <mergeCell ref="A75:D76"/>
    <mergeCell ref="F75:G76"/>
    <mergeCell ref="H75:H76"/>
    <mergeCell ref="I75:L75"/>
    <mergeCell ref="I76:L76"/>
    <mergeCell ref="A71:D71"/>
    <mergeCell ref="F71:G71"/>
    <mergeCell ref="I71:L71"/>
    <mergeCell ref="A72:D72"/>
    <mergeCell ref="F72:G72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F69:G69"/>
    <mergeCell ref="I69:L69"/>
    <mergeCell ref="A70:D70"/>
    <mergeCell ref="F70:G70"/>
    <mergeCell ref="I70:L70"/>
    <mergeCell ref="A73:D73"/>
    <mergeCell ref="F73:G73"/>
    <mergeCell ref="I73:L73"/>
    <mergeCell ref="A69:D69"/>
    <mergeCell ref="I72:L72"/>
    <mergeCell ref="F66:G66"/>
    <mergeCell ref="I66:L66"/>
    <mergeCell ref="A67:D67"/>
    <mergeCell ref="F67:G67"/>
    <mergeCell ref="I67:L67"/>
    <mergeCell ref="A65:D65"/>
    <mergeCell ref="F65:G65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J122:K122"/>
    <mergeCell ref="A138:D138"/>
    <mergeCell ref="F138:G138"/>
    <mergeCell ref="J138:K138"/>
    <mergeCell ref="J136:K136"/>
    <mergeCell ref="R136:S136"/>
    <mergeCell ref="A137:D137"/>
    <mergeCell ref="F136:G136"/>
    <mergeCell ref="J137:K137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A22:H22"/>
    <mergeCell ref="I22:K22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33:L33"/>
    <mergeCell ref="A34:L34"/>
    <mergeCell ref="A35:L35"/>
    <mergeCell ref="A36:L36"/>
    <mergeCell ref="A37:H38"/>
    <mergeCell ref="I37:L38"/>
    <mergeCell ref="A45:H46"/>
    <mergeCell ref="I45:L46"/>
    <mergeCell ref="A39:H40"/>
    <mergeCell ref="I39:L40"/>
    <mergeCell ref="A43:H43"/>
    <mergeCell ref="I43:L43"/>
    <mergeCell ref="A44:H44"/>
    <mergeCell ref="I44:L44"/>
    <mergeCell ref="A41:H42"/>
    <mergeCell ref="I41:L42"/>
    <mergeCell ref="I54:L54"/>
    <mergeCell ref="F53:G53"/>
    <mergeCell ref="A47:H47"/>
    <mergeCell ref="I47:L48"/>
    <mergeCell ref="A48:H48"/>
    <mergeCell ref="A49:L50"/>
    <mergeCell ref="I53:L53"/>
    <mergeCell ref="H51:H52"/>
    <mergeCell ref="I51:L51"/>
    <mergeCell ref="I56:L56"/>
    <mergeCell ref="A57:D57"/>
    <mergeCell ref="F57:G57"/>
    <mergeCell ref="I57:L57"/>
    <mergeCell ref="A51:D52"/>
    <mergeCell ref="F51:G52"/>
    <mergeCell ref="A55:D55"/>
    <mergeCell ref="I52:L52"/>
    <mergeCell ref="A53:D53"/>
    <mergeCell ref="F54:G54"/>
    <mergeCell ref="F60:G60"/>
    <mergeCell ref="I60:L60"/>
    <mergeCell ref="F55:G55"/>
    <mergeCell ref="I55:L55"/>
    <mergeCell ref="A54:D54"/>
    <mergeCell ref="A61:D61"/>
    <mergeCell ref="F61:G61"/>
    <mergeCell ref="I61:L61"/>
    <mergeCell ref="A56:D56"/>
    <mergeCell ref="F56:G56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7:I97"/>
    <mergeCell ref="G99:I99"/>
    <mergeCell ref="G96:I96"/>
    <mergeCell ref="J96:L96"/>
    <mergeCell ref="A91:F91"/>
    <mergeCell ref="G91:I91"/>
    <mergeCell ref="J91:L91"/>
    <mergeCell ref="A95:F95"/>
    <mergeCell ref="G95:I95"/>
    <mergeCell ref="J95:L95"/>
    <mergeCell ref="AC115:AC116"/>
    <mergeCell ref="AB115:AB116"/>
    <mergeCell ref="A102:F102"/>
    <mergeCell ref="G102:I102"/>
    <mergeCell ref="J102:L102"/>
    <mergeCell ref="J97:L97"/>
    <mergeCell ref="A98:F98"/>
    <mergeCell ref="G98:I98"/>
    <mergeCell ref="A99:F99"/>
    <mergeCell ref="A97:F97"/>
    <mergeCell ref="G108:I108"/>
    <mergeCell ref="J108:L108"/>
    <mergeCell ref="X113:AE113"/>
    <mergeCell ref="H114:H116"/>
    <mergeCell ref="I114:O114"/>
    <mergeCell ref="P114:P116"/>
    <mergeCell ref="Q114:W114"/>
    <mergeCell ref="X114:X116"/>
    <mergeCell ref="Y114:AE114"/>
    <mergeCell ref="AD115:AE115"/>
    <mergeCell ref="J99:L99"/>
    <mergeCell ref="A100:F100"/>
    <mergeCell ref="G101:I101"/>
    <mergeCell ref="J101:L101"/>
    <mergeCell ref="G100:I100"/>
    <mergeCell ref="A107:F107"/>
    <mergeCell ref="G107:I107"/>
    <mergeCell ref="J107:L107"/>
    <mergeCell ref="A103:F103"/>
    <mergeCell ref="A105:F106"/>
    <mergeCell ref="G103:I103"/>
    <mergeCell ref="J103:L103"/>
    <mergeCell ref="A104:F104"/>
    <mergeCell ref="G104:I104"/>
    <mergeCell ref="J104:L104"/>
    <mergeCell ref="A112:L112"/>
    <mergeCell ref="G105:I106"/>
    <mergeCell ref="J105:L106"/>
    <mergeCell ref="A109:L109"/>
    <mergeCell ref="A108:F108"/>
    <mergeCell ref="A111:L111"/>
    <mergeCell ref="A110:L110"/>
    <mergeCell ref="Y115:Y116"/>
    <mergeCell ref="U115:U116"/>
    <mergeCell ref="P113:W113"/>
    <mergeCell ref="F113:G116"/>
    <mergeCell ref="H113:O113"/>
    <mergeCell ref="L115:L116"/>
    <mergeCell ref="M115:M116"/>
    <mergeCell ref="N115:O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F119:G119"/>
    <mergeCell ref="J119:K119"/>
    <mergeCell ref="R119:S119"/>
    <mergeCell ref="Z118:AA118"/>
    <mergeCell ref="Q115:Q116"/>
    <mergeCell ref="R115:S116"/>
    <mergeCell ref="T115:T116"/>
    <mergeCell ref="Z115:AA116"/>
    <mergeCell ref="Z117:AA117"/>
    <mergeCell ref="V115:W115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A123:D123"/>
    <mergeCell ref="F123:G123"/>
    <mergeCell ref="J123:K123"/>
    <mergeCell ref="R123:S123"/>
    <mergeCell ref="Z120:AA120"/>
    <mergeCell ref="A121:D121"/>
    <mergeCell ref="F121:G121"/>
    <mergeCell ref="J121:K121"/>
    <mergeCell ref="R121:S121"/>
    <mergeCell ref="Z121:AA121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A151:D151"/>
    <mergeCell ref="F151:G151"/>
    <mergeCell ref="J151:K151"/>
    <mergeCell ref="R151:S151"/>
    <mergeCell ref="A150:D150"/>
    <mergeCell ref="Z148:AA148"/>
    <mergeCell ref="A149:D149"/>
    <mergeCell ref="F149:G149"/>
    <mergeCell ref="J149:K149"/>
    <mergeCell ref="R149:S149"/>
    <mergeCell ref="G156:Q156"/>
    <mergeCell ref="G157:J159"/>
    <mergeCell ref="Z152:AA152"/>
    <mergeCell ref="F150:G150"/>
    <mergeCell ref="J150:K150"/>
    <mergeCell ref="R150:S150"/>
    <mergeCell ref="Z150:AA150"/>
    <mergeCell ref="Z151:AA151"/>
    <mergeCell ref="A152:D152"/>
    <mergeCell ref="F152:G152"/>
    <mergeCell ref="J152:K152"/>
    <mergeCell ref="R152:S152"/>
    <mergeCell ref="A153:Y153"/>
    <mergeCell ref="K158:N159"/>
    <mergeCell ref="O158:Q159"/>
    <mergeCell ref="K157:Q157"/>
    <mergeCell ref="A154:O154"/>
    <mergeCell ref="A155:O155"/>
    <mergeCell ref="G160:H160"/>
    <mergeCell ref="K160:L160"/>
    <mergeCell ref="A166:D166"/>
    <mergeCell ref="G166:H166"/>
    <mergeCell ref="K166:L166"/>
    <mergeCell ref="A156:D160"/>
    <mergeCell ref="E156:E160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G164:H164"/>
    <mergeCell ref="K164:L164"/>
    <mergeCell ref="A165:D165"/>
    <mergeCell ref="G165:H165"/>
    <mergeCell ref="K165:L165"/>
    <mergeCell ref="A173:D173"/>
    <mergeCell ref="F173:I173"/>
    <mergeCell ref="B170:L170"/>
    <mergeCell ref="B171:L171"/>
    <mergeCell ref="A164:D164"/>
    <mergeCell ref="A174:D174"/>
    <mergeCell ref="F174:I174"/>
    <mergeCell ref="A175:D175"/>
    <mergeCell ref="B172:L172"/>
    <mergeCell ref="F175:I175"/>
    <mergeCell ref="A176:D176"/>
    <mergeCell ref="F176:I176"/>
    <mergeCell ref="A177:D177"/>
    <mergeCell ref="F177:I177"/>
    <mergeCell ref="A186:D186"/>
    <mergeCell ref="F186:I186"/>
    <mergeCell ref="A178:D178"/>
    <mergeCell ref="F178:I178"/>
    <mergeCell ref="A181:J181"/>
    <mergeCell ref="A179:D179"/>
    <mergeCell ref="A185:D185"/>
    <mergeCell ref="F185:I185"/>
    <mergeCell ref="C191:H191"/>
    <mergeCell ref="I191:J191"/>
    <mergeCell ref="A188:F188"/>
    <mergeCell ref="G188:J188"/>
    <mergeCell ref="C189:D189"/>
    <mergeCell ref="F179:I179"/>
    <mergeCell ref="A183:D183"/>
    <mergeCell ref="F189:G189"/>
    <mergeCell ref="I189:J189"/>
    <mergeCell ref="A190:C190"/>
    <mergeCell ref="D190:H190"/>
    <mergeCell ref="I190:J190"/>
    <mergeCell ref="A182:D182"/>
    <mergeCell ref="F182:I182"/>
    <mergeCell ref="F183:I183"/>
    <mergeCell ref="A184:D184"/>
    <mergeCell ref="F184:I18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22">
      <selection activeCell="I58" sqref="I58:L58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155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172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157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3109936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397224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>
        <v>3109936</v>
      </c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>
        <v>397224</v>
      </c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159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>
        <v>3109936</v>
      </c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>
        <v>397224</v>
      </c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/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/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168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3507160</v>
      </c>
      <c r="I118" s="67">
        <f>SUM(I121)</f>
        <v>3109936</v>
      </c>
      <c r="J118" s="346">
        <f>SUM(J125)</f>
        <v>0</v>
      </c>
      <c r="K118" s="347"/>
      <c r="L118" s="68"/>
      <c r="M118" s="69"/>
      <c r="N118" s="70">
        <f>SUM(N121+N122)</f>
        <v>397224</v>
      </c>
      <c r="O118" s="19"/>
      <c r="P118" s="1">
        <f>SUM(P119+P121+P122+P125)</f>
        <v>3507160</v>
      </c>
      <c r="Q118" s="67">
        <f>SUM(Q121)</f>
        <v>3109936</v>
      </c>
      <c r="R118" s="346">
        <f>SUM(R125)</f>
        <v>0</v>
      </c>
      <c r="S118" s="347"/>
      <c r="T118" s="68"/>
      <c r="U118" s="69"/>
      <c r="V118" s="70">
        <f>SUM(V121+V122)</f>
        <v>397224</v>
      </c>
      <c r="W118" s="19"/>
      <c r="X118" s="1">
        <f>SUM(X119+X121+X122+X125)</f>
        <v>3507160</v>
      </c>
      <c r="Y118" s="67">
        <f>SUM(Y121)</f>
        <v>3109936</v>
      </c>
      <c r="Z118" s="346">
        <f>SUM(Z125)</f>
        <v>0</v>
      </c>
      <c r="AA118" s="347"/>
      <c r="AB118" s="68"/>
      <c r="AC118" s="69"/>
      <c r="AD118" s="70">
        <f>SUM(AD121+AD122)</f>
        <v>397224</v>
      </c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146" t="s">
        <v>116</v>
      </c>
      <c r="R119" s="208" t="s">
        <v>116</v>
      </c>
      <c r="S119" s="209"/>
      <c r="T119" s="55" t="s">
        <v>116</v>
      </c>
      <c r="U119" s="69" t="s">
        <v>116</v>
      </c>
      <c r="V119" s="70"/>
      <c r="W119" s="19" t="s">
        <v>116</v>
      </c>
      <c r="X119" s="25"/>
      <c r="Y119" s="146" t="s">
        <v>116</v>
      </c>
      <c r="Z119" s="208" t="s">
        <v>116</v>
      </c>
      <c r="AA119" s="209"/>
      <c r="AB119" s="55" t="s">
        <v>116</v>
      </c>
      <c r="AC119" s="69" t="s">
        <v>116</v>
      </c>
      <c r="AD119" s="70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146"/>
      <c r="R120" s="208"/>
      <c r="S120" s="209"/>
      <c r="T120" s="55"/>
      <c r="U120" s="69"/>
      <c r="V120" s="70"/>
      <c r="W120" s="19"/>
      <c r="X120" s="25"/>
      <c r="Y120" s="146"/>
      <c r="Z120" s="208"/>
      <c r="AA120" s="209"/>
      <c r="AB120" s="55"/>
      <c r="AC120" s="69"/>
      <c r="AD120" s="70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3507160</v>
      </c>
      <c r="I121" s="66">
        <v>3109936</v>
      </c>
      <c r="J121" s="208" t="s">
        <v>116</v>
      </c>
      <c r="K121" s="209"/>
      <c r="L121" s="55" t="s">
        <v>116</v>
      </c>
      <c r="M121" s="69"/>
      <c r="N121" s="70">
        <v>397224</v>
      </c>
      <c r="O121" s="19"/>
      <c r="P121" s="25">
        <f>SUM(Q121+U121+V121)</f>
        <v>3507160</v>
      </c>
      <c r="Q121" s="146">
        <v>3109936</v>
      </c>
      <c r="R121" s="208" t="s">
        <v>116</v>
      </c>
      <c r="S121" s="209"/>
      <c r="T121" s="55" t="s">
        <v>116</v>
      </c>
      <c r="U121" s="69"/>
      <c r="V121" s="70">
        <v>397224</v>
      </c>
      <c r="W121" s="19"/>
      <c r="X121" s="25">
        <f>SUM(Y121+AC121+AD121)</f>
        <v>3507160</v>
      </c>
      <c r="Y121" s="146">
        <v>3109936</v>
      </c>
      <c r="Z121" s="208" t="s">
        <v>116</v>
      </c>
      <c r="AA121" s="209"/>
      <c r="AB121" s="55" t="s">
        <v>116</v>
      </c>
      <c r="AC121" s="69"/>
      <c r="AD121" s="70">
        <v>397224</v>
      </c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0</v>
      </c>
      <c r="I122" s="66"/>
      <c r="J122" s="208" t="s">
        <v>116</v>
      </c>
      <c r="K122" s="209"/>
      <c r="L122" s="55" t="s">
        <v>116</v>
      </c>
      <c r="M122" s="69"/>
      <c r="N122" s="82"/>
      <c r="O122" s="19"/>
      <c r="P122" s="25">
        <f>SUM(Q122+U122+V122)</f>
        <v>0</v>
      </c>
      <c r="Q122" s="146"/>
      <c r="R122" s="208" t="s">
        <v>116</v>
      </c>
      <c r="S122" s="209"/>
      <c r="T122" s="55" t="s">
        <v>116</v>
      </c>
      <c r="U122" s="69"/>
      <c r="V122" s="82"/>
      <c r="W122" s="19"/>
      <c r="X122" s="25">
        <f>SUM(Y122+AC122+AD122)</f>
        <v>0</v>
      </c>
      <c r="Y122" s="146"/>
      <c r="Z122" s="208" t="s">
        <v>116</v>
      </c>
      <c r="AA122" s="209"/>
      <c r="AB122" s="55" t="s">
        <v>116</v>
      </c>
      <c r="AC122" s="69"/>
      <c r="AD122" s="82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146" t="s">
        <v>116</v>
      </c>
      <c r="R123" s="208" t="s">
        <v>116</v>
      </c>
      <c r="S123" s="209"/>
      <c r="T123" s="55" t="s">
        <v>116</v>
      </c>
      <c r="U123" s="69" t="s">
        <v>116</v>
      </c>
      <c r="V123" s="70"/>
      <c r="W123" s="19" t="s">
        <v>116</v>
      </c>
      <c r="X123" s="25"/>
      <c r="Y123" s="146" t="s">
        <v>116</v>
      </c>
      <c r="Z123" s="208" t="s">
        <v>116</v>
      </c>
      <c r="AA123" s="209"/>
      <c r="AB123" s="55" t="s">
        <v>116</v>
      </c>
      <c r="AC123" s="69" t="s">
        <v>116</v>
      </c>
      <c r="AD123" s="70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146" t="s">
        <v>116</v>
      </c>
      <c r="R124" s="208" t="s">
        <v>116</v>
      </c>
      <c r="S124" s="209"/>
      <c r="T124" s="55" t="s">
        <v>116</v>
      </c>
      <c r="U124" s="69" t="s">
        <v>116</v>
      </c>
      <c r="V124" s="70"/>
      <c r="W124" s="19" t="s">
        <v>116</v>
      </c>
      <c r="X124" s="25"/>
      <c r="Y124" s="146" t="s">
        <v>116</v>
      </c>
      <c r="Z124" s="208" t="s">
        <v>116</v>
      </c>
      <c r="AA124" s="209"/>
      <c r="AB124" s="55" t="s">
        <v>116</v>
      </c>
      <c r="AC124" s="69" t="s">
        <v>116</v>
      </c>
      <c r="AD124" s="70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0</v>
      </c>
      <c r="I125" s="66" t="s">
        <v>116</v>
      </c>
      <c r="J125" s="208">
        <v>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>
        <f>SUM(R125+T125)</f>
        <v>0</v>
      </c>
      <c r="Q125" s="146" t="s">
        <v>116</v>
      </c>
      <c r="R125" s="208">
        <v>0</v>
      </c>
      <c r="S125" s="209"/>
      <c r="T125" s="55"/>
      <c r="U125" s="69" t="s">
        <v>116</v>
      </c>
      <c r="V125" s="70" t="s">
        <v>116</v>
      </c>
      <c r="W125" s="19" t="s">
        <v>116</v>
      </c>
      <c r="X125" s="25">
        <f>SUM(Z125+AB125)</f>
        <v>0</v>
      </c>
      <c r="Y125" s="146" t="s">
        <v>116</v>
      </c>
      <c r="Z125" s="208">
        <v>0</v>
      </c>
      <c r="AA125" s="209"/>
      <c r="AB125" s="55"/>
      <c r="AC125" s="69" t="s">
        <v>116</v>
      </c>
      <c r="AD125" s="70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146" t="s">
        <v>116</v>
      </c>
      <c r="R126" s="208" t="s">
        <v>116</v>
      </c>
      <c r="S126" s="209"/>
      <c r="T126" s="55" t="s">
        <v>116</v>
      </c>
      <c r="U126" s="69" t="s">
        <v>116</v>
      </c>
      <c r="V126" s="70"/>
      <c r="W126" s="19"/>
      <c r="X126" s="25"/>
      <c r="Y126" s="146" t="s">
        <v>116</v>
      </c>
      <c r="Z126" s="208" t="s">
        <v>116</v>
      </c>
      <c r="AA126" s="209"/>
      <c r="AB126" s="55" t="s">
        <v>116</v>
      </c>
      <c r="AC126" s="69" t="s">
        <v>116</v>
      </c>
      <c r="AD126" s="70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146" t="s">
        <v>116</v>
      </c>
      <c r="R127" s="208" t="s">
        <v>116</v>
      </c>
      <c r="S127" s="209"/>
      <c r="T127" s="55" t="s">
        <v>116</v>
      </c>
      <c r="U127" s="69" t="s">
        <v>116</v>
      </c>
      <c r="V127" s="70"/>
      <c r="W127" s="19" t="s">
        <v>116</v>
      </c>
      <c r="X127" s="25"/>
      <c r="Y127" s="146" t="s">
        <v>116</v>
      </c>
      <c r="Z127" s="208" t="s">
        <v>116</v>
      </c>
      <c r="AA127" s="209"/>
      <c r="AB127" s="55" t="s">
        <v>116</v>
      </c>
      <c r="AC127" s="69" t="s">
        <v>116</v>
      </c>
      <c r="AD127" s="70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102"/>
      <c r="O128" s="19"/>
      <c r="P128" s="25"/>
      <c r="Q128" s="146"/>
      <c r="R128" s="208"/>
      <c r="S128" s="209"/>
      <c r="T128" s="55"/>
      <c r="U128" s="69"/>
      <c r="V128" s="102"/>
      <c r="W128" s="19"/>
      <c r="X128" s="25"/>
      <c r="Y128" s="146"/>
      <c r="Z128" s="208"/>
      <c r="AA128" s="209"/>
      <c r="AB128" s="55"/>
      <c r="AC128" s="69"/>
      <c r="AD128" s="102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3507160</v>
      </c>
      <c r="I129" s="25">
        <f>SUM(I130+I134+I139+I141+I142)</f>
        <v>3109936</v>
      </c>
      <c r="J129" s="208">
        <f>SUM(J130+J134+J139+J141+J142)</f>
        <v>0</v>
      </c>
      <c r="K129" s="209"/>
      <c r="L129" s="55"/>
      <c r="M129" s="101"/>
      <c r="N129" s="104">
        <f>SUM(N130+N134+N139+N141+N142)</f>
        <v>397224</v>
      </c>
      <c r="O129" s="100"/>
      <c r="P129" s="25">
        <f>SUM(P130+P134+P139+P141+P142)</f>
        <v>3654280</v>
      </c>
      <c r="Q129" s="25">
        <f>SUM(Q130+Q134+Q139+Q141+Q142)</f>
        <v>3109936</v>
      </c>
      <c r="R129" s="208">
        <f>SUM(R130+R134+R139+R141+R142)</f>
        <v>0</v>
      </c>
      <c r="S129" s="209"/>
      <c r="T129" s="55"/>
      <c r="U129" s="147"/>
      <c r="V129" s="70">
        <v>397224</v>
      </c>
      <c r="W129" s="100"/>
      <c r="X129" s="25">
        <f>SUM(X130+X134+X139+X141+X142)</f>
        <v>3507160</v>
      </c>
      <c r="Y129" s="25">
        <f>SUM(Y130+Y134+Y139+Y141+Y142)</f>
        <v>3109936</v>
      </c>
      <c r="Z129" s="208">
        <f>SUM(Z130+Z134+Z139+Z141+Z142)</f>
        <v>0</v>
      </c>
      <c r="AA129" s="209"/>
      <c r="AB129" s="55"/>
      <c r="AC129" s="147"/>
      <c r="AD129" s="104">
        <f>SUM(AD130+AD134+AD139+AD141+AD142)</f>
        <v>397224</v>
      </c>
      <c r="AE129" s="100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2599208</v>
      </c>
      <c r="I130" s="25">
        <f>SUM(I131:I132)</f>
        <v>2599208</v>
      </c>
      <c r="J130" s="208"/>
      <c r="K130" s="209"/>
      <c r="L130" s="55"/>
      <c r="M130" s="69"/>
      <c r="N130" s="103"/>
      <c r="O130" s="19"/>
      <c r="P130" s="25">
        <f>SUM(P131:P132)</f>
        <v>2599208</v>
      </c>
      <c r="Q130" s="25">
        <f>SUM(Q131:Q132)</f>
        <v>2599208</v>
      </c>
      <c r="R130" s="208"/>
      <c r="S130" s="209"/>
      <c r="T130" s="55"/>
      <c r="U130" s="69"/>
      <c r="V130" s="103"/>
      <c r="W130" s="19"/>
      <c r="X130" s="25">
        <f>SUM(X131:X132)</f>
        <v>2599208</v>
      </c>
      <c r="Y130" s="25">
        <f>SUM(Y131:Y132)</f>
        <v>2599208</v>
      </c>
      <c r="Z130" s="208"/>
      <c r="AA130" s="209"/>
      <c r="AB130" s="55"/>
      <c r="AC130" s="69"/>
      <c r="AD130" s="103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2599208</v>
      </c>
      <c r="I131" s="66">
        <f>1340140+1259068</f>
        <v>2599208</v>
      </c>
      <c r="J131" s="208"/>
      <c r="K131" s="209"/>
      <c r="L131" s="55"/>
      <c r="M131" s="69"/>
      <c r="N131" s="70"/>
      <c r="O131" s="19"/>
      <c r="P131" s="25">
        <f>SUM(Q131+U131+V131)</f>
        <v>2599208</v>
      </c>
      <c r="Q131" s="146">
        <f>1340140+1259068</f>
        <v>2599208</v>
      </c>
      <c r="R131" s="208"/>
      <c r="S131" s="209"/>
      <c r="T131" s="55"/>
      <c r="U131" s="69"/>
      <c r="V131" s="70"/>
      <c r="W131" s="19"/>
      <c r="X131" s="25">
        <f>SUM(Y131+AC131+AD131)</f>
        <v>2599208</v>
      </c>
      <c r="Y131" s="146">
        <f>1340140+1259068</f>
        <v>2599208</v>
      </c>
      <c r="Z131" s="208"/>
      <c r="AA131" s="209"/>
      <c r="AB131" s="55"/>
      <c r="AC131" s="69"/>
      <c r="AD131" s="70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146"/>
      <c r="R132" s="208"/>
      <c r="S132" s="209"/>
      <c r="T132" s="55"/>
      <c r="U132" s="69"/>
      <c r="V132" s="70"/>
      <c r="W132" s="19"/>
      <c r="X132" s="25"/>
      <c r="Y132" s="146"/>
      <c r="Z132" s="208"/>
      <c r="AA132" s="209"/>
      <c r="AB132" s="55"/>
      <c r="AC132" s="69"/>
      <c r="AD132" s="70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146"/>
      <c r="R133" s="208"/>
      <c r="S133" s="209"/>
      <c r="T133" s="55"/>
      <c r="U133" s="69"/>
      <c r="V133" s="70"/>
      <c r="W133" s="19"/>
      <c r="X133" s="25"/>
      <c r="Y133" s="146"/>
      <c r="Z133" s="208"/>
      <c r="AA133" s="209"/>
      <c r="AB133" s="55"/>
      <c r="AC133" s="69"/>
      <c r="AD133" s="70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17952</v>
      </c>
      <c r="I134" s="66">
        <f>SUM(I136:I138)</f>
        <v>17952</v>
      </c>
      <c r="J134" s="208"/>
      <c r="K134" s="209"/>
      <c r="L134" s="55"/>
      <c r="M134" s="69"/>
      <c r="N134" s="70"/>
      <c r="O134" s="19"/>
      <c r="P134" s="25">
        <f>SUM(Q134+U134+V134)</f>
        <v>17952</v>
      </c>
      <c r="Q134" s="146">
        <f>SUM(Q136:Q138)</f>
        <v>17952</v>
      </c>
      <c r="R134" s="208"/>
      <c r="S134" s="209"/>
      <c r="T134" s="55"/>
      <c r="U134" s="69"/>
      <c r="V134" s="70"/>
      <c r="W134" s="19"/>
      <c r="X134" s="25">
        <f>SUM(Y134+AC134+AD134)</f>
        <v>17952</v>
      </c>
      <c r="Y134" s="146">
        <f>SUM(Y136:Y138)</f>
        <v>17952</v>
      </c>
      <c r="Z134" s="208"/>
      <c r="AA134" s="209"/>
      <c r="AB134" s="55"/>
      <c r="AC134" s="69"/>
      <c r="AD134" s="70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146"/>
      <c r="R135" s="208"/>
      <c r="S135" s="209"/>
      <c r="T135" s="55"/>
      <c r="U135" s="69"/>
      <c r="V135" s="70"/>
      <c r="W135" s="19"/>
      <c r="X135" s="25"/>
      <c r="Y135" s="146"/>
      <c r="Z135" s="208"/>
      <c r="AA135" s="209"/>
      <c r="AB135" s="55"/>
      <c r="AC135" s="69"/>
      <c r="AD135" s="70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17952</v>
      </c>
      <c r="I136" s="66">
        <v>17952</v>
      </c>
      <c r="J136" s="208"/>
      <c r="K136" s="209"/>
      <c r="L136" s="55"/>
      <c r="M136" s="69"/>
      <c r="N136" s="70"/>
      <c r="O136" s="19"/>
      <c r="P136" s="25">
        <f>SUM(Q136+U136+V136)</f>
        <v>17952</v>
      </c>
      <c r="Q136" s="146">
        <v>17952</v>
      </c>
      <c r="R136" s="208"/>
      <c r="S136" s="209"/>
      <c r="T136" s="55"/>
      <c r="U136" s="69"/>
      <c r="V136" s="70"/>
      <c r="W136" s="19"/>
      <c r="X136" s="25">
        <f>SUM(Y136+AC136+AD136)</f>
        <v>17952</v>
      </c>
      <c r="Y136" s="146">
        <v>17952</v>
      </c>
      <c r="Z136" s="208"/>
      <c r="AA136" s="209"/>
      <c r="AB136" s="55"/>
      <c r="AC136" s="69"/>
      <c r="AD136" s="70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66">
        <v>0</v>
      </c>
      <c r="J137" s="208"/>
      <c r="K137" s="209"/>
      <c r="L137" s="55"/>
      <c r="M137" s="69"/>
      <c r="N137" s="70"/>
      <c r="O137" s="19"/>
      <c r="P137" s="25">
        <f>SUM(Q137+U137+V137)</f>
        <v>0</v>
      </c>
      <c r="Q137" s="146">
        <v>0</v>
      </c>
      <c r="R137" s="208"/>
      <c r="S137" s="209"/>
      <c r="T137" s="55"/>
      <c r="U137" s="69"/>
      <c r="V137" s="70"/>
      <c r="W137" s="19"/>
      <c r="X137" s="25">
        <f>SUM(Y137+AC137+AD137)</f>
        <v>0</v>
      </c>
      <c r="Y137" s="146">
        <v>0</v>
      </c>
      <c r="Z137" s="208"/>
      <c r="AA137" s="209"/>
      <c r="AB137" s="55"/>
      <c r="AC137" s="69"/>
      <c r="AD137" s="70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>
        <f>SUM(Q138+U138+V138)</f>
        <v>0</v>
      </c>
      <c r="Q138" s="146">
        <v>0</v>
      </c>
      <c r="R138" s="208"/>
      <c r="S138" s="209"/>
      <c r="T138" s="55"/>
      <c r="U138" s="69"/>
      <c r="V138" s="70"/>
      <c r="W138" s="19"/>
      <c r="X138" s="25">
        <f>SUM(Y138+AC138+AD138)</f>
        <v>0</v>
      </c>
      <c r="Y138" s="146">
        <v>0</v>
      </c>
      <c r="Z138" s="208"/>
      <c r="AA138" s="209"/>
      <c r="AB138" s="55"/>
      <c r="AC138" s="69"/>
      <c r="AD138" s="70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146"/>
      <c r="R139" s="208"/>
      <c r="S139" s="209"/>
      <c r="T139" s="55"/>
      <c r="U139" s="69"/>
      <c r="V139" s="70"/>
      <c r="W139" s="19"/>
      <c r="X139" s="25"/>
      <c r="Y139" s="146"/>
      <c r="Z139" s="208"/>
      <c r="AA139" s="209"/>
      <c r="AB139" s="55"/>
      <c r="AC139" s="69"/>
      <c r="AD139" s="70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146"/>
      <c r="R140" s="208"/>
      <c r="S140" s="209"/>
      <c r="T140" s="55"/>
      <c r="U140" s="69"/>
      <c r="V140" s="70"/>
      <c r="W140" s="19"/>
      <c r="X140" s="25"/>
      <c r="Y140" s="146"/>
      <c r="Z140" s="208"/>
      <c r="AA140" s="209"/>
      <c r="AB140" s="55"/>
      <c r="AC140" s="69"/>
      <c r="AD140" s="70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146"/>
      <c r="R141" s="208"/>
      <c r="S141" s="209"/>
      <c r="T141" s="55"/>
      <c r="U141" s="69"/>
      <c r="V141" s="70"/>
      <c r="W141" s="19"/>
      <c r="X141" s="25"/>
      <c r="Y141" s="146"/>
      <c r="Z141" s="208"/>
      <c r="AA141" s="209"/>
      <c r="AB141" s="55"/>
      <c r="AC141" s="69"/>
      <c r="AD141" s="70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890000</v>
      </c>
      <c r="I142" s="66">
        <v>492776</v>
      </c>
      <c r="J142" s="208">
        <v>0</v>
      </c>
      <c r="K142" s="209"/>
      <c r="L142" s="55"/>
      <c r="M142" s="69"/>
      <c r="N142" s="70">
        <v>397224</v>
      </c>
      <c r="O142" s="19"/>
      <c r="P142" s="25">
        <f>SUM(Q142+R142+V142)</f>
        <v>1037120</v>
      </c>
      <c r="Q142" s="146">
        <v>492776</v>
      </c>
      <c r="R142" s="208">
        <v>0</v>
      </c>
      <c r="S142" s="209"/>
      <c r="T142" s="55"/>
      <c r="U142" s="69"/>
      <c r="V142" s="70">
        <v>544344</v>
      </c>
      <c r="W142" s="19"/>
      <c r="X142" s="25">
        <f>SUM(Y142+Z142+AD142)</f>
        <v>890000</v>
      </c>
      <c r="Y142" s="146">
        <v>492776</v>
      </c>
      <c r="Z142" s="208">
        <v>0</v>
      </c>
      <c r="AA142" s="209"/>
      <c r="AB142" s="55"/>
      <c r="AC142" s="69"/>
      <c r="AD142" s="70">
        <v>397224</v>
      </c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146"/>
      <c r="R143" s="208"/>
      <c r="S143" s="209"/>
      <c r="T143" s="55"/>
      <c r="U143" s="69"/>
      <c r="V143" s="70"/>
      <c r="W143" s="19"/>
      <c r="X143" s="25"/>
      <c r="Y143" s="146"/>
      <c r="Z143" s="208"/>
      <c r="AA143" s="209"/>
      <c r="AB143" s="55"/>
      <c r="AC143" s="69"/>
      <c r="AD143" s="70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146"/>
      <c r="R144" s="208"/>
      <c r="S144" s="209"/>
      <c r="T144" s="55"/>
      <c r="U144" s="69"/>
      <c r="V144" s="70"/>
      <c r="W144" s="19"/>
      <c r="X144" s="25"/>
      <c r="Y144" s="146"/>
      <c r="Z144" s="208"/>
      <c r="AA144" s="209"/>
      <c r="AB144" s="55"/>
      <c r="AC144" s="69"/>
      <c r="AD144" s="70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146"/>
      <c r="R145" s="208"/>
      <c r="S145" s="209"/>
      <c r="T145" s="55"/>
      <c r="U145" s="69"/>
      <c r="V145" s="70"/>
      <c r="W145" s="19"/>
      <c r="X145" s="25"/>
      <c r="Y145" s="146"/>
      <c r="Z145" s="208"/>
      <c r="AA145" s="209"/>
      <c r="AB145" s="55"/>
      <c r="AC145" s="69"/>
      <c r="AD145" s="70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146"/>
      <c r="R146" s="208"/>
      <c r="S146" s="209"/>
      <c r="T146" s="55"/>
      <c r="U146" s="69"/>
      <c r="V146" s="70"/>
      <c r="W146" s="19"/>
      <c r="X146" s="25"/>
      <c r="Y146" s="146"/>
      <c r="Z146" s="208"/>
      <c r="AA146" s="209"/>
      <c r="AB146" s="55"/>
      <c r="AC146" s="69"/>
      <c r="AD146" s="70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167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1037120</v>
      </c>
      <c r="H162" s="366"/>
      <c r="I162" s="76">
        <f>SUM(M162+P162)</f>
        <v>1037120</v>
      </c>
      <c r="J162" s="77">
        <f>SUM(N162+Q162)</f>
        <v>1037120</v>
      </c>
      <c r="K162" s="367">
        <f>SUM(K163+K165)</f>
        <v>492776</v>
      </c>
      <c r="L162" s="504"/>
      <c r="M162" s="94">
        <f>SUM(M163+M165)</f>
        <v>492776</v>
      </c>
      <c r="N162" s="94">
        <f>SUM(N163+N165)</f>
        <v>492776</v>
      </c>
      <c r="O162" s="105">
        <f>SUM(O163+O165)</f>
        <v>544344</v>
      </c>
      <c r="P162" s="42">
        <f>SUM(P163+P165)</f>
        <v>544344</v>
      </c>
      <c r="Q162" s="42">
        <f>SUM(Q163+Q165)</f>
        <v>544344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1037120</v>
      </c>
      <c r="H165" s="366"/>
      <c r="I165" s="76">
        <f>SUM(M165+P165)</f>
        <v>1037120</v>
      </c>
      <c r="J165" s="77">
        <f>SUM(N165+Q165)</f>
        <v>1037120</v>
      </c>
      <c r="K165" s="367">
        <v>492776</v>
      </c>
      <c r="L165" s="504"/>
      <c r="M165" s="146">
        <v>492776</v>
      </c>
      <c r="N165" s="146">
        <v>492776</v>
      </c>
      <c r="O165" s="70">
        <v>544344</v>
      </c>
      <c r="P165" s="70">
        <v>544344</v>
      </c>
      <c r="Q165" s="70">
        <v>544344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167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R122:S122"/>
    <mergeCell ref="R137:S137"/>
    <mergeCell ref="R138:S138"/>
    <mergeCell ref="Z122:AA122"/>
    <mergeCell ref="Z136:AA136"/>
    <mergeCell ref="Z137:AA137"/>
    <mergeCell ref="Z138:AA138"/>
    <mergeCell ref="Z135:AA135"/>
    <mergeCell ref="Z133:AA133"/>
    <mergeCell ref="Z131:AA131"/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74:D174"/>
    <mergeCell ref="F174:I174"/>
    <mergeCell ref="A177:D177"/>
    <mergeCell ref="F177:I177"/>
    <mergeCell ref="A175:D175"/>
    <mergeCell ref="F175:I175"/>
    <mergeCell ref="A176:D176"/>
    <mergeCell ref="F176:I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F152:G152"/>
    <mergeCell ref="J152:K152"/>
    <mergeCell ref="R152:S152"/>
    <mergeCell ref="G160:H160"/>
    <mergeCell ref="K160:L160"/>
    <mergeCell ref="A154:O154"/>
    <mergeCell ref="A155:O155"/>
    <mergeCell ref="G156:Q156"/>
    <mergeCell ref="A166:D166"/>
    <mergeCell ref="G166:H166"/>
    <mergeCell ref="K166:L166"/>
    <mergeCell ref="A156:D160"/>
    <mergeCell ref="E156:E160"/>
    <mergeCell ref="Z151:AA151"/>
    <mergeCell ref="A153:Y153"/>
    <mergeCell ref="K158:N159"/>
    <mergeCell ref="O158:Q159"/>
    <mergeCell ref="K157:Q157"/>
    <mergeCell ref="G157:J159"/>
    <mergeCell ref="A152:D152"/>
    <mergeCell ref="J148:K148"/>
    <mergeCell ref="A151:D151"/>
    <mergeCell ref="F151:G151"/>
    <mergeCell ref="J151:K151"/>
    <mergeCell ref="A150:D150"/>
    <mergeCell ref="R151:S151"/>
    <mergeCell ref="Z152:AA152"/>
    <mergeCell ref="F150:G150"/>
    <mergeCell ref="J150:K150"/>
    <mergeCell ref="R150:S150"/>
    <mergeCell ref="Z150:AA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R136:S136"/>
    <mergeCell ref="F136:G136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3:D123"/>
    <mergeCell ref="F123:G123"/>
    <mergeCell ref="R123:S123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J97:L97"/>
    <mergeCell ref="A98:F98"/>
    <mergeCell ref="G98:I98"/>
    <mergeCell ref="A99:F99"/>
    <mergeCell ref="A97:F97"/>
    <mergeCell ref="G97:I97"/>
    <mergeCell ref="G99:I99"/>
    <mergeCell ref="J99:L99"/>
    <mergeCell ref="J98:L98"/>
    <mergeCell ref="J96:L96"/>
    <mergeCell ref="A91:F91"/>
    <mergeCell ref="G91:I91"/>
    <mergeCell ref="J91:L91"/>
    <mergeCell ref="A95:F95"/>
    <mergeCell ref="G95:I95"/>
    <mergeCell ref="J95:L95"/>
    <mergeCell ref="G92:I93"/>
    <mergeCell ref="J92:L93"/>
    <mergeCell ref="A92:F93"/>
    <mergeCell ref="A96:F96"/>
    <mergeCell ref="A94:F94"/>
    <mergeCell ref="G94:I94"/>
    <mergeCell ref="J94:L94"/>
    <mergeCell ref="G96:I96"/>
    <mergeCell ref="A62:L62"/>
    <mergeCell ref="A65:D65"/>
    <mergeCell ref="F65:G65"/>
    <mergeCell ref="A69:D69"/>
    <mergeCell ref="F69:G69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7:G57"/>
    <mergeCell ref="I57:L57"/>
    <mergeCell ref="A55:D55"/>
    <mergeCell ref="F53:G53"/>
    <mergeCell ref="F55:G55"/>
    <mergeCell ref="I55:L55"/>
    <mergeCell ref="A54:D54"/>
    <mergeCell ref="I53:L53"/>
    <mergeCell ref="I47:L48"/>
    <mergeCell ref="A48:H48"/>
    <mergeCell ref="A49:L50"/>
    <mergeCell ref="A51:D52"/>
    <mergeCell ref="F51:G52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1:D1"/>
    <mergeCell ref="F1:G1"/>
    <mergeCell ref="H1:L1"/>
    <mergeCell ref="C2:D2"/>
    <mergeCell ref="F2:G2"/>
    <mergeCell ref="H2:L2"/>
    <mergeCell ref="J137:K137"/>
    <mergeCell ref="J122:K122"/>
    <mergeCell ref="A138:D138"/>
    <mergeCell ref="F138:G138"/>
    <mergeCell ref="J138:K138"/>
    <mergeCell ref="J136:K136"/>
    <mergeCell ref="J123:K123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A101:F101"/>
    <mergeCell ref="A90:F90"/>
    <mergeCell ref="G90:I90"/>
    <mergeCell ref="J90:L90"/>
    <mergeCell ref="A137:D137"/>
    <mergeCell ref="F66:G66"/>
    <mergeCell ref="I66:L66"/>
    <mergeCell ref="A67:D67"/>
    <mergeCell ref="F67:G67"/>
    <mergeCell ref="I67:L67"/>
    <mergeCell ref="A75:D76"/>
    <mergeCell ref="F75:G76"/>
    <mergeCell ref="H75:H76"/>
    <mergeCell ref="I75:L75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I76:L76"/>
    <mergeCell ref="A73:D73"/>
    <mergeCell ref="F73:G73"/>
    <mergeCell ref="I73:L73"/>
    <mergeCell ref="A71:D71"/>
    <mergeCell ref="F71:G71"/>
    <mergeCell ref="I71:L71"/>
    <mergeCell ref="A72:D72"/>
    <mergeCell ref="F72:G72"/>
    <mergeCell ref="I72:L72"/>
    <mergeCell ref="A77:D77"/>
    <mergeCell ref="F77:G77"/>
    <mergeCell ref="I77:L77"/>
    <mergeCell ref="A74:L74"/>
    <mergeCell ref="A78:D78"/>
    <mergeCell ref="F78:G78"/>
    <mergeCell ref="I78:L78"/>
    <mergeCell ref="A79:D79"/>
    <mergeCell ref="F79:G79"/>
    <mergeCell ref="I79:L79"/>
    <mergeCell ref="I80:L80"/>
    <mergeCell ref="A81:D81"/>
    <mergeCell ref="F81:G81"/>
    <mergeCell ref="I81:L81"/>
    <mergeCell ref="A82:D82"/>
    <mergeCell ref="F82:G82"/>
    <mergeCell ref="I82:L82"/>
    <mergeCell ref="A80:D80"/>
    <mergeCell ref="F80:G80"/>
    <mergeCell ref="A85:D85"/>
    <mergeCell ref="F85:G85"/>
    <mergeCell ref="I85:L85"/>
    <mergeCell ref="A83:D83"/>
    <mergeCell ref="F83:G83"/>
    <mergeCell ref="I83:L83"/>
    <mergeCell ref="A84:D84"/>
    <mergeCell ref="F84:G84"/>
    <mergeCell ref="I84:L8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91"/>
  <sheetViews>
    <sheetView zoomScale="75" zoomScaleNormal="75" zoomScalePageLayoutView="0" workbookViewId="0" topLeftCell="A105">
      <selection activeCell="J131" sqref="J131:K131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9" width="15.140625" style="56" customWidth="1"/>
    <col min="10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6" width="12.7109375" style="0" customWidth="1"/>
    <col min="17" max="17" width="11.57421875" style="0" customWidth="1"/>
    <col min="21" max="21" width="10.28125" style="0" customWidth="1"/>
    <col min="23" max="23" width="9.421875" style="0" customWidth="1"/>
    <col min="24" max="24" width="12.7109375" style="0" customWidth="1"/>
    <col min="25" max="25" width="11.2812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422">
        <v>12690872.11</v>
      </c>
      <c r="J53" s="423"/>
      <c r="K53" s="423"/>
      <c r="L53" s="424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422"/>
      <c r="J54" s="423"/>
      <c r="K54" s="423"/>
      <c r="L54" s="424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422"/>
      <c r="J55" s="423"/>
      <c r="K55" s="423"/>
      <c r="L55" s="424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422"/>
      <c r="J56" s="423"/>
      <c r="K56" s="423"/>
      <c r="L56" s="424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422"/>
      <c r="J57" s="423"/>
      <c r="K57" s="423"/>
      <c r="L57" s="424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422">
        <v>1587138</v>
      </c>
      <c r="J58" s="423"/>
      <c r="K58" s="423"/>
      <c r="L58" s="424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422"/>
      <c r="J59" s="423"/>
      <c r="K59" s="423"/>
      <c r="L59" s="424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422"/>
      <c r="J60" s="423"/>
      <c r="K60" s="423"/>
      <c r="L60" s="424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>
        <v>13454162</v>
      </c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>
        <v>1587138</v>
      </c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>
        <v>13454162</v>
      </c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>
        <v>1587138</v>
      </c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/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/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29">
        <f>SUM(H119+H121+H122+H125)</f>
        <v>14278010.11</v>
      </c>
      <c r="I118" s="129">
        <f>SUM(I121)</f>
        <v>12690872.11</v>
      </c>
      <c r="J118" s="346">
        <f>SUM(J125)</f>
        <v>0</v>
      </c>
      <c r="K118" s="347"/>
      <c r="L118" s="68"/>
      <c r="M118" s="69"/>
      <c r="N118" s="70">
        <f>SUM(N121+N122)</f>
        <v>1587138</v>
      </c>
      <c r="O118" s="19"/>
      <c r="P118" s="1">
        <f>SUM(P119+P121+P122+P125)</f>
        <v>15041300</v>
      </c>
      <c r="Q118" s="67">
        <f>SUM(Q121)</f>
        <v>13454162</v>
      </c>
      <c r="R118" s="346">
        <f>SUM(R125)</f>
        <v>0</v>
      </c>
      <c r="S118" s="347"/>
      <c r="T118" s="68"/>
      <c r="U118" s="69"/>
      <c r="V118" s="70">
        <f>SUM(V121+V122)</f>
        <v>1587138</v>
      </c>
      <c r="W118" s="19"/>
      <c r="X118" s="1">
        <f>SUM(X119+X121+X122+X125)</f>
        <v>15041300</v>
      </c>
      <c r="Y118" s="67">
        <f>SUM(Y121)</f>
        <v>13454162</v>
      </c>
      <c r="Z118" s="346">
        <f>SUM(Z125)</f>
        <v>0</v>
      </c>
      <c r="AA118" s="347"/>
      <c r="AB118" s="68"/>
      <c r="AC118" s="69"/>
      <c r="AD118" s="70">
        <f>SUM(AD121+AD122)</f>
        <v>1587138</v>
      </c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128"/>
      <c r="I119" s="127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66" t="s">
        <v>116</v>
      </c>
      <c r="R119" s="208" t="s">
        <v>116</v>
      </c>
      <c r="S119" s="209"/>
      <c r="T119" s="55" t="s">
        <v>116</v>
      </c>
      <c r="U119" s="69" t="s">
        <v>116</v>
      </c>
      <c r="V119" s="70"/>
      <c r="W119" s="19" t="s">
        <v>116</v>
      </c>
      <c r="X119" s="25"/>
      <c r="Y119" s="66" t="s">
        <v>116</v>
      </c>
      <c r="Z119" s="208" t="s">
        <v>116</v>
      </c>
      <c r="AA119" s="209"/>
      <c r="AB119" s="55" t="s">
        <v>116</v>
      </c>
      <c r="AC119" s="69" t="s">
        <v>116</v>
      </c>
      <c r="AD119" s="70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128"/>
      <c r="I120" s="127"/>
      <c r="J120" s="208"/>
      <c r="K120" s="209"/>
      <c r="L120" s="55"/>
      <c r="M120" s="69"/>
      <c r="N120" s="70"/>
      <c r="O120" s="19"/>
      <c r="P120" s="25"/>
      <c r="Q120" s="66"/>
      <c r="R120" s="208"/>
      <c r="S120" s="209"/>
      <c r="T120" s="55"/>
      <c r="U120" s="69"/>
      <c r="V120" s="70"/>
      <c r="W120" s="19"/>
      <c r="X120" s="25"/>
      <c r="Y120" s="66"/>
      <c r="Z120" s="208"/>
      <c r="AA120" s="209"/>
      <c r="AB120" s="55"/>
      <c r="AC120" s="69"/>
      <c r="AD120" s="70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128">
        <f>SUM(I121+M121+N121)</f>
        <v>14278010.11</v>
      </c>
      <c r="I121" s="127">
        <v>12690872.11</v>
      </c>
      <c r="J121" s="208" t="s">
        <v>116</v>
      </c>
      <c r="K121" s="209"/>
      <c r="L121" s="55" t="s">
        <v>116</v>
      </c>
      <c r="M121" s="69"/>
      <c r="N121" s="70">
        <v>1587138</v>
      </c>
      <c r="O121" s="19"/>
      <c r="P121" s="25">
        <f>SUM(Q121+U121+V121)</f>
        <v>15041300</v>
      </c>
      <c r="Q121" s="66">
        <f>2670889+10646471+136802</f>
        <v>13454162</v>
      </c>
      <c r="R121" s="208" t="s">
        <v>116</v>
      </c>
      <c r="S121" s="209"/>
      <c r="T121" s="55" t="s">
        <v>116</v>
      </c>
      <c r="U121" s="69"/>
      <c r="V121" s="70">
        <v>1587138</v>
      </c>
      <c r="W121" s="19"/>
      <c r="X121" s="25">
        <f>SUM(Y121+AC121+AD121)</f>
        <v>15041300</v>
      </c>
      <c r="Y121" s="66">
        <f>2670889+10646471+136802</f>
        <v>13454162</v>
      </c>
      <c r="Z121" s="208" t="s">
        <v>116</v>
      </c>
      <c r="AA121" s="209"/>
      <c r="AB121" s="55" t="s">
        <v>116</v>
      </c>
      <c r="AC121" s="69"/>
      <c r="AD121" s="70">
        <v>1587138</v>
      </c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0</v>
      </c>
      <c r="I122" s="66"/>
      <c r="J122" s="208" t="s">
        <v>116</v>
      </c>
      <c r="K122" s="209"/>
      <c r="L122" s="55" t="s">
        <v>116</v>
      </c>
      <c r="M122" s="69"/>
      <c r="N122" s="82">
        <v>0</v>
      </c>
      <c r="O122" s="19"/>
      <c r="P122" s="25">
        <f>SUM(Q122+U122+V122)</f>
        <v>0</v>
      </c>
      <c r="Q122" s="66"/>
      <c r="R122" s="208" t="s">
        <v>116</v>
      </c>
      <c r="S122" s="209"/>
      <c r="T122" s="55" t="s">
        <v>116</v>
      </c>
      <c r="U122" s="69"/>
      <c r="V122" s="82">
        <v>0</v>
      </c>
      <c r="W122" s="19"/>
      <c r="X122" s="25">
        <f>SUM(Y122+AC122+AD122)</f>
        <v>0</v>
      </c>
      <c r="Y122" s="66"/>
      <c r="Z122" s="208" t="s">
        <v>116</v>
      </c>
      <c r="AA122" s="209"/>
      <c r="AB122" s="55" t="s">
        <v>116</v>
      </c>
      <c r="AC122" s="69"/>
      <c r="AD122" s="82">
        <v>0</v>
      </c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66" t="s">
        <v>116</v>
      </c>
      <c r="R123" s="208" t="s">
        <v>116</v>
      </c>
      <c r="S123" s="209"/>
      <c r="T123" s="55" t="s">
        <v>116</v>
      </c>
      <c r="U123" s="69" t="s">
        <v>116</v>
      </c>
      <c r="V123" s="70"/>
      <c r="W123" s="19" t="s">
        <v>116</v>
      </c>
      <c r="X123" s="25"/>
      <c r="Y123" s="66" t="s">
        <v>116</v>
      </c>
      <c r="Z123" s="208" t="s">
        <v>116</v>
      </c>
      <c r="AA123" s="209"/>
      <c r="AB123" s="55" t="s">
        <v>116</v>
      </c>
      <c r="AC123" s="69" t="s">
        <v>116</v>
      </c>
      <c r="AD123" s="70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66" t="s">
        <v>116</v>
      </c>
      <c r="R124" s="208" t="s">
        <v>116</v>
      </c>
      <c r="S124" s="209"/>
      <c r="T124" s="55" t="s">
        <v>116</v>
      </c>
      <c r="U124" s="69" t="s">
        <v>116</v>
      </c>
      <c r="V124" s="70"/>
      <c r="W124" s="19" t="s">
        <v>116</v>
      </c>
      <c r="X124" s="25"/>
      <c r="Y124" s="66" t="s">
        <v>116</v>
      </c>
      <c r="Z124" s="208" t="s">
        <v>116</v>
      </c>
      <c r="AA124" s="209"/>
      <c r="AB124" s="55" t="s">
        <v>116</v>
      </c>
      <c r="AC124" s="69" t="s">
        <v>116</v>
      </c>
      <c r="AD124" s="70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0</v>
      </c>
      <c r="I125" s="66" t="s">
        <v>116</v>
      </c>
      <c r="J125" s="208">
        <v>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>
        <f>SUM(R125+T125)</f>
        <v>0</v>
      </c>
      <c r="Q125" s="66" t="s">
        <v>116</v>
      </c>
      <c r="R125" s="208">
        <v>0</v>
      </c>
      <c r="S125" s="209"/>
      <c r="T125" s="55"/>
      <c r="U125" s="69" t="s">
        <v>116</v>
      </c>
      <c r="V125" s="70" t="s">
        <v>116</v>
      </c>
      <c r="W125" s="19" t="s">
        <v>116</v>
      </c>
      <c r="X125" s="25">
        <f>SUM(Z125+AB125)</f>
        <v>0</v>
      </c>
      <c r="Y125" s="66" t="s">
        <v>116</v>
      </c>
      <c r="Z125" s="208">
        <v>0</v>
      </c>
      <c r="AA125" s="209"/>
      <c r="AB125" s="55"/>
      <c r="AC125" s="69" t="s">
        <v>116</v>
      </c>
      <c r="AD125" s="70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66" t="s">
        <v>116</v>
      </c>
      <c r="R126" s="208" t="s">
        <v>116</v>
      </c>
      <c r="S126" s="209"/>
      <c r="T126" s="55" t="s">
        <v>116</v>
      </c>
      <c r="U126" s="69" t="s">
        <v>116</v>
      </c>
      <c r="V126" s="70"/>
      <c r="W126" s="19"/>
      <c r="X126" s="25"/>
      <c r="Y126" s="66" t="s">
        <v>116</v>
      </c>
      <c r="Z126" s="208" t="s">
        <v>116</v>
      </c>
      <c r="AA126" s="209"/>
      <c r="AB126" s="55" t="s">
        <v>116</v>
      </c>
      <c r="AC126" s="69" t="s">
        <v>116</v>
      </c>
      <c r="AD126" s="70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66" t="s">
        <v>116</v>
      </c>
      <c r="R127" s="208" t="s">
        <v>116</v>
      </c>
      <c r="S127" s="209"/>
      <c r="T127" s="55" t="s">
        <v>116</v>
      </c>
      <c r="U127" s="69" t="s">
        <v>116</v>
      </c>
      <c r="V127" s="70"/>
      <c r="W127" s="19" t="s">
        <v>116</v>
      </c>
      <c r="X127" s="25"/>
      <c r="Y127" s="66" t="s">
        <v>116</v>
      </c>
      <c r="Z127" s="208" t="s">
        <v>116</v>
      </c>
      <c r="AA127" s="209"/>
      <c r="AB127" s="55" t="s">
        <v>116</v>
      </c>
      <c r="AC127" s="69" t="s">
        <v>116</v>
      </c>
      <c r="AD127" s="70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102"/>
      <c r="O128" s="19"/>
      <c r="P128" s="25"/>
      <c r="Q128" s="66"/>
      <c r="R128" s="208"/>
      <c r="S128" s="209"/>
      <c r="T128" s="55"/>
      <c r="U128" s="69"/>
      <c r="V128" s="102"/>
      <c r="W128" s="19"/>
      <c r="X128" s="25"/>
      <c r="Y128" s="66"/>
      <c r="Z128" s="208"/>
      <c r="AA128" s="209"/>
      <c r="AB128" s="55"/>
      <c r="AC128" s="69"/>
      <c r="AD128" s="102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128">
        <f>SUM(H130+H134+H139+H141+H142)</f>
        <v>14278010.11</v>
      </c>
      <c r="I129" s="128">
        <f>SUM(I130+I134+I139+I141+I142)</f>
        <v>12690872.11</v>
      </c>
      <c r="J129" s="208">
        <f>SUM(J130+J134+J139+J141+J142)</f>
        <v>0</v>
      </c>
      <c r="K129" s="209"/>
      <c r="L129" s="55"/>
      <c r="M129" s="101"/>
      <c r="N129" s="104">
        <f>SUM(N130+N134+N139+N141+N142)</f>
        <v>1587138</v>
      </c>
      <c r="O129" s="100"/>
      <c r="P129" s="25">
        <f>SUM(P130+P134+P139+P141+P142)</f>
        <v>15041300</v>
      </c>
      <c r="Q129" s="25">
        <f>SUM(Q130+Q134+Q139+Q141+Q142)</f>
        <v>13454162</v>
      </c>
      <c r="R129" s="208">
        <f>SUM(R130+R134+R139+R141+R142)</f>
        <v>0</v>
      </c>
      <c r="S129" s="209"/>
      <c r="T129" s="55"/>
      <c r="U129" s="101"/>
      <c r="V129" s="104">
        <f>SUM(V130+V134+V139+V141+V142)</f>
        <v>1587138</v>
      </c>
      <c r="W129" s="19"/>
      <c r="X129" s="25">
        <f>SUM(X130+X134+X139+X141+X142)</f>
        <v>15041300</v>
      </c>
      <c r="Y129" s="25">
        <f>SUM(Y130+Y134+Y139+Y141+Y142)</f>
        <v>13454162</v>
      </c>
      <c r="Z129" s="208">
        <f>SUM(Z130+Z134+Z139+Z141+Z142)</f>
        <v>0</v>
      </c>
      <c r="AA129" s="209"/>
      <c r="AB129" s="55"/>
      <c r="AC129" s="101"/>
      <c r="AD129" s="104">
        <f>SUM(AD130+AD134+AD139+AD141+AD142)</f>
        <v>1587138</v>
      </c>
      <c r="AE129" s="19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10646471</v>
      </c>
      <c r="I130" s="25">
        <f>SUM(I131:I132)</f>
        <v>10646471</v>
      </c>
      <c r="J130" s="208"/>
      <c r="K130" s="209"/>
      <c r="L130" s="55"/>
      <c r="M130" s="69"/>
      <c r="N130" s="103"/>
      <c r="O130" s="19"/>
      <c r="P130" s="25">
        <f>SUM(P131:P132)</f>
        <v>10646471</v>
      </c>
      <c r="Q130" s="25">
        <f>SUM(Q131:Q132)</f>
        <v>10646471</v>
      </c>
      <c r="R130" s="208"/>
      <c r="S130" s="209"/>
      <c r="T130" s="55"/>
      <c r="U130" s="69"/>
      <c r="V130" s="103"/>
      <c r="W130" s="19"/>
      <c r="X130" s="25">
        <f>SUM(X131:X132)</f>
        <v>10646471</v>
      </c>
      <c r="Y130" s="25">
        <f>SUM(Y131:Y132)</f>
        <v>10646471</v>
      </c>
      <c r="Z130" s="208"/>
      <c r="AA130" s="209"/>
      <c r="AB130" s="55"/>
      <c r="AC130" s="69"/>
      <c r="AD130" s="103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10646471</v>
      </c>
      <c r="I131" s="66">
        <v>10646471</v>
      </c>
      <c r="J131" s="208"/>
      <c r="K131" s="209"/>
      <c r="L131" s="55"/>
      <c r="M131" s="69"/>
      <c r="N131" s="70"/>
      <c r="O131" s="19"/>
      <c r="P131" s="25">
        <f>SUM(Q131+U131+V131)</f>
        <v>10646471</v>
      </c>
      <c r="Q131" s="66">
        <v>10646471</v>
      </c>
      <c r="R131" s="208"/>
      <c r="S131" s="209"/>
      <c r="T131" s="55"/>
      <c r="U131" s="69"/>
      <c r="V131" s="70"/>
      <c r="W131" s="19"/>
      <c r="X131" s="25">
        <f>SUM(Y131+AC131+AD131)</f>
        <v>10646471</v>
      </c>
      <c r="Y131" s="66">
        <v>10646471</v>
      </c>
      <c r="Z131" s="208"/>
      <c r="AA131" s="209"/>
      <c r="AB131" s="55"/>
      <c r="AC131" s="69"/>
      <c r="AD131" s="70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66"/>
      <c r="R132" s="208"/>
      <c r="S132" s="209"/>
      <c r="T132" s="55"/>
      <c r="U132" s="69"/>
      <c r="V132" s="70"/>
      <c r="W132" s="19"/>
      <c r="X132" s="25"/>
      <c r="Y132" s="66"/>
      <c r="Z132" s="208"/>
      <c r="AA132" s="209"/>
      <c r="AB132" s="55"/>
      <c r="AC132" s="69"/>
      <c r="AD132" s="70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66"/>
      <c r="R133" s="208"/>
      <c r="S133" s="209"/>
      <c r="T133" s="55"/>
      <c r="U133" s="69"/>
      <c r="V133" s="70"/>
      <c r="W133" s="19"/>
      <c r="X133" s="25"/>
      <c r="Y133" s="66"/>
      <c r="Z133" s="208"/>
      <c r="AA133" s="209"/>
      <c r="AB133" s="55"/>
      <c r="AC133" s="69"/>
      <c r="AD133" s="70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42818</v>
      </c>
      <c r="I134" s="66">
        <f>SUM(I136:I138)</f>
        <v>42818</v>
      </c>
      <c r="J134" s="208"/>
      <c r="K134" s="209"/>
      <c r="L134" s="55"/>
      <c r="M134" s="69"/>
      <c r="N134" s="70"/>
      <c r="O134" s="19"/>
      <c r="P134" s="25">
        <f>SUM(Q134+U134+V134)</f>
        <v>42818</v>
      </c>
      <c r="Q134" s="66">
        <f>SUM(Q136:Q138)</f>
        <v>42818</v>
      </c>
      <c r="R134" s="208"/>
      <c r="S134" s="209"/>
      <c r="T134" s="55"/>
      <c r="U134" s="69"/>
      <c r="V134" s="70"/>
      <c r="W134" s="19"/>
      <c r="X134" s="25">
        <f>SUM(Y134+AC134+AD134)</f>
        <v>42818</v>
      </c>
      <c r="Y134" s="66">
        <f>SUM(Y136:Y138)</f>
        <v>42818</v>
      </c>
      <c r="Z134" s="208"/>
      <c r="AA134" s="209"/>
      <c r="AB134" s="55"/>
      <c r="AC134" s="69"/>
      <c r="AD134" s="70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66"/>
      <c r="R135" s="208"/>
      <c r="S135" s="209"/>
      <c r="T135" s="55"/>
      <c r="U135" s="69"/>
      <c r="V135" s="70"/>
      <c r="W135" s="19"/>
      <c r="X135" s="25"/>
      <c r="Y135" s="66"/>
      <c r="Z135" s="208"/>
      <c r="AA135" s="209"/>
      <c r="AB135" s="55"/>
      <c r="AC135" s="69"/>
      <c r="AD135" s="70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35492</v>
      </c>
      <c r="I136" s="66">
        <v>35492</v>
      </c>
      <c r="J136" s="208"/>
      <c r="K136" s="209"/>
      <c r="L136" s="55"/>
      <c r="M136" s="69"/>
      <c r="N136" s="70"/>
      <c r="O136" s="19"/>
      <c r="P136" s="25">
        <f>SUM(Q136+U136+V136)</f>
        <v>35492</v>
      </c>
      <c r="Q136" s="66">
        <v>35492</v>
      </c>
      <c r="R136" s="208"/>
      <c r="S136" s="209"/>
      <c r="T136" s="55"/>
      <c r="U136" s="69"/>
      <c r="V136" s="70"/>
      <c r="W136" s="19"/>
      <c r="X136" s="25">
        <f>SUM(Y136+AC136+AD136)</f>
        <v>35492</v>
      </c>
      <c r="Y136" s="66">
        <v>35492</v>
      </c>
      <c r="Z136" s="208"/>
      <c r="AA136" s="209"/>
      <c r="AB136" s="55"/>
      <c r="AC136" s="69"/>
      <c r="AD136" s="70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7326</v>
      </c>
      <c r="I137" s="66">
        <v>7326</v>
      </c>
      <c r="J137" s="208"/>
      <c r="K137" s="209"/>
      <c r="L137" s="55"/>
      <c r="M137" s="69"/>
      <c r="N137" s="70"/>
      <c r="O137" s="19"/>
      <c r="P137" s="25">
        <f>SUM(Q137+U137+V137)</f>
        <v>7326</v>
      </c>
      <c r="Q137" s="66">
        <v>7326</v>
      </c>
      <c r="R137" s="208"/>
      <c r="S137" s="209"/>
      <c r="T137" s="55"/>
      <c r="U137" s="69"/>
      <c r="V137" s="70"/>
      <c r="W137" s="19"/>
      <c r="X137" s="25">
        <f>SUM(Y137+AC137+AD137)</f>
        <v>7326</v>
      </c>
      <c r="Y137" s="66">
        <v>7326</v>
      </c>
      <c r="Z137" s="208"/>
      <c r="AA137" s="209"/>
      <c r="AB137" s="55"/>
      <c r="AC137" s="69"/>
      <c r="AD137" s="70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>
        <f>SUM(Q138+U138+V138)</f>
        <v>0</v>
      </c>
      <c r="Q138" s="66">
        <v>0</v>
      </c>
      <c r="R138" s="208"/>
      <c r="S138" s="209"/>
      <c r="T138" s="55"/>
      <c r="U138" s="69"/>
      <c r="V138" s="70"/>
      <c r="W138" s="19"/>
      <c r="X138" s="25">
        <f>SUM(Y138+AC138+AD138)</f>
        <v>0</v>
      </c>
      <c r="Y138" s="66">
        <v>0</v>
      </c>
      <c r="Z138" s="208"/>
      <c r="AA138" s="209"/>
      <c r="AB138" s="55"/>
      <c r="AC138" s="69"/>
      <c r="AD138" s="70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66"/>
      <c r="R139" s="208"/>
      <c r="S139" s="209"/>
      <c r="T139" s="55"/>
      <c r="U139" s="69"/>
      <c r="V139" s="70"/>
      <c r="W139" s="19"/>
      <c r="X139" s="25"/>
      <c r="Y139" s="66"/>
      <c r="Z139" s="208"/>
      <c r="AA139" s="209"/>
      <c r="AB139" s="55"/>
      <c r="AC139" s="69"/>
      <c r="AD139" s="70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66"/>
      <c r="R140" s="208"/>
      <c r="S140" s="209"/>
      <c r="T140" s="55"/>
      <c r="U140" s="69"/>
      <c r="V140" s="70"/>
      <c r="W140" s="19"/>
      <c r="X140" s="25"/>
      <c r="Y140" s="66"/>
      <c r="Z140" s="208"/>
      <c r="AA140" s="209"/>
      <c r="AB140" s="55"/>
      <c r="AC140" s="69"/>
      <c r="AD140" s="70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66"/>
      <c r="R141" s="208"/>
      <c r="S141" s="209"/>
      <c r="T141" s="55"/>
      <c r="U141" s="69"/>
      <c r="V141" s="70"/>
      <c r="W141" s="19"/>
      <c r="X141" s="25"/>
      <c r="Y141" s="66"/>
      <c r="Z141" s="208"/>
      <c r="AA141" s="209"/>
      <c r="AB141" s="55"/>
      <c r="AC141" s="69"/>
      <c r="AD141" s="70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128">
        <f>SUM(I142+J142+N142)</f>
        <v>3588721.11</v>
      </c>
      <c r="I142" s="127">
        <f>2764873-763289.89</f>
        <v>2001583.1099999999</v>
      </c>
      <c r="J142" s="208">
        <v>0</v>
      </c>
      <c r="K142" s="209"/>
      <c r="L142" s="55"/>
      <c r="M142" s="69"/>
      <c r="N142" s="82">
        <v>1587138</v>
      </c>
      <c r="O142" s="19"/>
      <c r="P142" s="25">
        <f>SUM(Q142+R142+V142)</f>
        <v>4352011</v>
      </c>
      <c r="Q142" s="66">
        <v>2764873</v>
      </c>
      <c r="R142" s="208">
        <v>0</v>
      </c>
      <c r="S142" s="209"/>
      <c r="T142" s="55"/>
      <c r="U142" s="69"/>
      <c r="V142" s="82">
        <v>1587138</v>
      </c>
      <c r="W142" s="19"/>
      <c r="X142" s="25">
        <f>SUM(Y142+Z142+AD142)</f>
        <v>4352011</v>
      </c>
      <c r="Y142" s="66">
        <v>2764873</v>
      </c>
      <c r="Z142" s="208">
        <v>0</v>
      </c>
      <c r="AA142" s="209"/>
      <c r="AB142" s="55"/>
      <c r="AC142" s="69"/>
      <c r="AD142" s="82">
        <v>1587138</v>
      </c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66"/>
      <c r="R143" s="208"/>
      <c r="S143" s="209"/>
      <c r="T143" s="55"/>
      <c r="U143" s="69"/>
      <c r="V143" s="70"/>
      <c r="W143" s="19"/>
      <c r="X143" s="25"/>
      <c r="Y143" s="66"/>
      <c r="Z143" s="208"/>
      <c r="AA143" s="209"/>
      <c r="AB143" s="55"/>
      <c r="AC143" s="69"/>
      <c r="AD143" s="70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26"/>
      <c r="R144" s="342"/>
      <c r="S144" s="343"/>
      <c r="T144" s="27"/>
      <c r="U144" s="23"/>
      <c r="V144" s="18"/>
      <c r="W144" s="19"/>
      <c r="X144" s="25"/>
      <c r="Y144" s="26"/>
      <c r="Z144" s="342"/>
      <c r="AA144" s="343"/>
      <c r="AB144" s="27"/>
      <c r="AC144" s="23"/>
      <c r="AD144" s="18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26"/>
      <c r="R145" s="342"/>
      <c r="S145" s="343"/>
      <c r="T145" s="27"/>
      <c r="U145" s="23"/>
      <c r="V145" s="18"/>
      <c r="W145" s="19"/>
      <c r="X145" s="25"/>
      <c r="Y145" s="26"/>
      <c r="Z145" s="342"/>
      <c r="AA145" s="343"/>
      <c r="AB145" s="27"/>
      <c r="AC145" s="23"/>
      <c r="AD145" s="18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428">
        <f>SUM(G163+G165)</f>
        <v>3588721.11</v>
      </c>
      <c r="H162" s="430"/>
      <c r="I162" s="76">
        <f>SUM(M162+P162)</f>
        <v>4352011</v>
      </c>
      <c r="J162" s="77">
        <f>SUM(N162+Q162)</f>
        <v>4352011</v>
      </c>
      <c r="K162" s="507">
        <f>SUM(K163+K165)</f>
        <v>2001583.1099999999</v>
      </c>
      <c r="L162" s="429"/>
      <c r="M162" s="94">
        <f>SUM(M163+M165)</f>
        <v>2764873</v>
      </c>
      <c r="N162" s="94">
        <f>SUM(N163+N165)</f>
        <v>2764873</v>
      </c>
      <c r="O162" s="105">
        <f>SUM(O163+O165)</f>
        <v>1587138</v>
      </c>
      <c r="P162" s="42">
        <f>SUM(P163+P165)</f>
        <v>1587138</v>
      </c>
      <c r="Q162" s="42">
        <f>SUM(Q163+Q165)</f>
        <v>1587138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428"/>
      <c r="H163" s="430"/>
      <c r="I163" s="76"/>
      <c r="J163" s="77"/>
      <c r="K163" s="507"/>
      <c r="L163" s="430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428"/>
      <c r="H164" s="430"/>
      <c r="I164" s="76"/>
      <c r="J164" s="77"/>
      <c r="K164" s="507"/>
      <c r="L164" s="430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428">
        <f>SUM(K165+O165)</f>
        <v>3588721.11</v>
      </c>
      <c r="H165" s="430"/>
      <c r="I165" s="76">
        <f>SUM(M165+P165)</f>
        <v>4352011</v>
      </c>
      <c r="J165" s="77">
        <f>SUM(N165+Q165)</f>
        <v>4352011</v>
      </c>
      <c r="K165" s="507">
        <f>2764873-763289.89</f>
        <v>2001583.1099999999</v>
      </c>
      <c r="L165" s="429"/>
      <c r="M165" s="106">
        <v>2764873</v>
      </c>
      <c r="N165" s="94">
        <v>2764873</v>
      </c>
      <c r="O165" s="40">
        <v>1587138</v>
      </c>
      <c r="P165" s="40">
        <v>1587138</v>
      </c>
      <c r="Q165" s="40">
        <v>1587138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R122:S122"/>
    <mergeCell ref="R137:S137"/>
    <mergeCell ref="R138:S138"/>
    <mergeCell ref="Z122:AA122"/>
    <mergeCell ref="Z136:AA136"/>
    <mergeCell ref="Z137:AA137"/>
    <mergeCell ref="Z138:AA138"/>
    <mergeCell ref="R136:S136"/>
    <mergeCell ref="Z123:AA123"/>
    <mergeCell ref="R124:S124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A81:D81"/>
    <mergeCell ref="F81:G81"/>
    <mergeCell ref="I81:L81"/>
    <mergeCell ref="A82:D82"/>
    <mergeCell ref="F82:G82"/>
    <mergeCell ref="I82:L82"/>
    <mergeCell ref="A79:D79"/>
    <mergeCell ref="F79:G79"/>
    <mergeCell ref="I79:L79"/>
    <mergeCell ref="A80:D80"/>
    <mergeCell ref="F80:G80"/>
    <mergeCell ref="I80:L80"/>
    <mergeCell ref="I72:L72"/>
    <mergeCell ref="A77:D77"/>
    <mergeCell ref="F77:G77"/>
    <mergeCell ref="I77:L77"/>
    <mergeCell ref="A78:D78"/>
    <mergeCell ref="F78:G78"/>
    <mergeCell ref="I78:L78"/>
    <mergeCell ref="A75:D76"/>
    <mergeCell ref="F75:G76"/>
    <mergeCell ref="H75:H76"/>
    <mergeCell ref="I75:L75"/>
    <mergeCell ref="I76:L76"/>
    <mergeCell ref="A71:D71"/>
    <mergeCell ref="F71:G71"/>
    <mergeCell ref="I71:L71"/>
    <mergeCell ref="A72:D72"/>
    <mergeCell ref="F72:G72"/>
    <mergeCell ref="A73:D73"/>
    <mergeCell ref="F73:G73"/>
    <mergeCell ref="I73:L73"/>
    <mergeCell ref="A63:D64"/>
    <mergeCell ref="F63:G64"/>
    <mergeCell ref="H63:H64"/>
    <mergeCell ref="I63:L63"/>
    <mergeCell ref="I64:L64"/>
    <mergeCell ref="I68:L68"/>
    <mergeCell ref="I65:L65"/>
    <mergeCell ref="A66:D66"/>
    <mergeCell ref="F66:G66"/>
    <mergeCell ref="I66:L66"/>
    <mergeCell ref="A69:D69"/>
    <mergeCell ref="I67:L67"/>
    <mergeCell ref="A65:D65"/>
    <mergeCell ref="F69:G69"/>
    <mergeCell ref="I69:L69"/>
    <mergeCell ref="A70:D70"/>
    <mergeCell ref="F70:G70"/>
    <mergeCell ref="I70:L70"/>
    <mergeCell ref="A68:D68"/>
    <mergeCell ref="F68:G68"/>
    <mergeCell ref="A67:D67"/>
    <mergeCell ref="F67:G67"/>
    <mergeCell ref="F124:G124"/>
    <mergeCell ref="J124:K124"/>
    <mergeCell ref="F65:G65"/>
    <mergeCell ref="F135:G135"/>
    <mergeCell ref="A122:D122"/>
    <mergeCell ref="F122:G122"/>
    <mergeCell ref="A87:L87"/>
    <mergeCell ref="A88:L88"/>
    <mergeCell ref="A89:L89"/>
    <mergeCell ref="J100:L100"/>
    <mergeCell ref="A138:D138"/>
    <mergeCell ref="F138:G138"/>
    <mergeCell ref="J138:K138"/>
    <mergeCell ref="J136:K136"/>
    <mergeCell ref="A137:D137"/>
    <mergeCell ref="F136:G136"/>
    <mergeCell ref="J137:K137"/>
    <mergeCell ref="A136:D136"/>
    <mergeCell ref="F137:G137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6:D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A22:H22"/>
    <mergeCell ref="I22:K22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33:L33"/>
    <mergeCell ref="A34:L34"/>
    <mergeCell ref="A35:L35"/>
    <mergeCell ref="A36:L36"/>
    <mergeCell ref="A37:H38"/>
    <mergeCell ref="I37:L38"/>
    <mergeCell ref="A45:H46"/>
    <mergeCell ref="I45:L46"/>
    <mergeCell ref="A39:H40"/>
    <mergeCell ref="I39:L40"/>
    <mergeCell ref="A43:H43"/>
    <mergeCell ref="I43:L43"/>
    <mergeCell ref="A44:H44"/>
    <mergeCell ref="I44:L44"/>
    <mergeCell ref="A41:H42"/>
    <mergeCell ref="I41:L42"/>
    <mergeCell ref="I54:L54"/>
    <mergeCell ref="F53:G53"/>
    <mergeCell ref="A47:H47"/>
    <mergeCell ref="I47:L48"/>
    <mergeCell ref="A48:H48"/>
    <mergeCell ref="A49:L50"/>
    <mergeCell ref="I53:L53"/>
    <mergeCell ref="H51:H52"/>
    <mergeCell ref="I51:L51"/>
    <mergeCell ref="I56:L56"/>
    <mergeCell ref="A57:D57"/>
    <mergeCell ref="F57:G57"/>
    <mergeCell ref="I57:L57"/>
    <mergeCell ref="A51:D52"/>
    <mergeCell ref="F51:G52"/>
    <mergeCell ref="A55:D55"/>
    <mergeCell ref="I52:L52"/>
    <mergeCell ref="A53:D53"/>
    <mergeCell ref="F54:G54"/>
    <mergeCell ref="F60:G60"/>
    <mergeCell ref="I60:L60"/>
    <mergeCell ref="F55:G55"/>
    <mergeCell ref="I55:L55"/>
    <mergeCell ref="A54:D54"/>
    <mergeCell ref="A61:D61"/>
    <mergeCell ref="F61:G61"/>
    <mergeCell ref="I61:L61"/>
    <mergeCell ref="A56:D56"/>
    <mergeCell ref="F56:G56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7:I97"/>
    <mergeCell ref="G99:I99"/>
    <mergeCell ref="G96:I96"/>
    <mergeCell ref="J96:L96"/>
    <mergeCell ref="A91:F91"/>
    <mergeCell ref="G91:I91"/>
    <mergeCell ref="J91:L91"/>
    <mergeCell ref="A95:F95"/>
    <mergeCell ref="G95:I95"/>
    <mergeCell ref="J95:L95"/>
    <mergeCell ref="AC115:AC116"/>
    <mergeCell ref="AB115:AB116"/>
    <mergeCell ref="A102:F102"/>
    <mergeCell ref="G102:I102"/>
    <mergeCell ref="J102:L102"/>
    <mergeCell ref="J97:L97"/>
    <mergeCell ref="A98:F98"/>
    <mergeCell ref="G98:I98"/>
    <mergeCell ref="A99:F99"/>
    <mergeCell ref="A97:F97"/>
    <mergeCell ref="G108:I108"/>
    <mergeCell ref="J108:L108"/>
    <mergeCell ref="X113:AE113"/>
    <mergeCell ref="H114:H116"/>
    <mergeCell ref="I114:O114"/>
    <mergeCell ref="P114:P116"/>
    <mergeCell ref="Q114:W114"/>
    <mergeCell ref="X114:X116"/>
    <mergeCell ref="Y114:AE114"/>
    <mergeCell ref="AD115:AE115"/>
    <mergeCell ref="J99:L99"/>
    <mergeCell ref="A100:F100"/>
    <mergeCell ref="G101:I101"/>
    <mergeCell ref="J101:L101"/>
    <mergeCell ref="G100:I100"/>
    <mergeCell ref="A107:F107"/>
    <mergeCell ref="G107:I107"/>
    <mergeCell ref="J107:L107"/>
    <mergeCell ref="A103:F103"/>
    <mergeCell ref="A105:F106"/>
    <mergeCell ref="G103:I103"/>
    <mergeCell ref="J103:L103"/>
    <mergeCell ref="A104:F104"/>
    <mergeCell ref="G104:I104"/>
    <mergeCell ref="J104:L104"/>
    <mergeCell ref="A112:L112"/>
    <mergeCell ref="G105:I106"/>
    <mergeCell ref="J105:L106"/>
    <mergeCell ref="A109:L109"/>
    <mergeCell ref="A108:F108"/>
    <mergeCell ref="A111:L111"/>
    <mergeCell ref="A110:L110"/>
    <mergeCell ref="Y115:Y116"/>
    <mergeCell ref="U115:U116"/>
    <mergeCell ref="P113:W113"/>
    <mergeCell ref="F113:G116"/>
    <mergeCell ref="H113:O113"/>
    <mergeCell ref="L115:L116"/>
    <mergeCell ref="M115:M116"/>
    <mergeCell ref="N115:O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Q115:Q116"/>
    <mergeCell ref="R115:S116"/>
    <mergeCell ref="T115:T116"/>
    <mergeCell ref="Z115:AA116"/>
    <mergeCell ref="Z117:AA117"/>
    <mergeCell ref="V115:W115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A125:D125"/>
    <mergeCell ref="F125:G125"/>
    <mergeCell ref="J125:K125"/>
    <mergeCell ref="R125:S125"/>
    <mergeCell ref="J122:K122"/>
    <mergeCell ref="A124:D124"/>
    <mergeCell ref="Z124:AA124"/>
    <mergeCell ref="A123:D123"/>
    <mergeCell ref="F123:G123"/>
    <mergeCell ref="J123:K123"/>
    <mergeCell ref="R123:S123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A151:D151"/>
    <mergeCell ref="F151:G151"/>
    <mergeCell ref="J151:K151"/>
    <mergeCell ref="R151:S151"/>
    <mergeCell ref="A150:D150"/>
    <mergeCell ref="Z148:AA148"/>
    <mergeCell ref="A149:D149"/>
    <mergeCell ref="F149:G149"/>
    <mergeCell ref="J149:K149"/>
    <mergeCell ref="R149:S149"/>
    <mergeCell ref="G156:Q156"/>
    <mergeCell ref="A152:D152"/>
    <mergeCell ref="A153:Y153"/>
    <mergeCell ref="Z152:AA152"/>
    <mergeCell ref="F150:G150"/>
    <mergeCell ref="J150:K150"/>
    <mergeCell ref="R150:S150"/>
    <mergeCell ref="Z150:AA150"/>
    <mergeCell ref="Z151:AA151"/>
    <mergeCell ref="F152:G152"/>
    <mergeCell ref="J152:K152"/>
    <mergeCell ref="R152:S152"/>
    <mergeCell ref="O158:Q159"/>
    <mergeCell ref="K157:Q157"/>
    <mergeCell ref="A154:O154"/>
    <mergeCell ref="A155:O155"/>
    <mergeCell ref="G160:H160"/>
    <mergeCell ref="K160:L160"/>
    <mergeCell ref="G157:J159"/>
    <mergeCell ref="G166:H166"/>
    <mergeCell ref="K166:L166"/>
    <mergeCell ref="A156:D160"/>
    <mergeCell ref="E156:E160"/>
    <mergeCell ref="F156:F160"/>
    <mergeCell ref="A161:D161"/>
    <mergeCell ref="G161:H161"/>
    <mergeCell ref="A163:D163"/>
    <mergeCell ref="G163:H163"/>
    <mergeCell ref="K158:N159"/>
    <mergeCell ref="K163:L163"/>
    <mergeCell ref="K161:L161"/>
    <mergeCell ref="A162:D162"/>
    <mergeCell ref="G162:H162"/>
    <mergeCell ref="K162:L162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79:I179"/>
    <mergeCell ref="A183:D183"/>
    <mergeCell ref="F183:I183"/>
    <mergeCell ref="A177:D177"/>
    <mergeCell ref="F177:I177"/>
    <mergeCell ref="A166:D166"/>
    <mergeCell ref="A184:D184"/>
    <mergeCell ref="F184:I184"/>
    <mergeCell ref="A173:D173"/>
    <mergeCell ref="F173:I173"/>
    <mergeCell ref="A174:D174"/>
    <mergeCell ref="F174:I174"/>
    <mergeCell ref="A175:D175"/>
    <mergeCell ref="F175:I175"/>
    <mergeCell ref="A176:D176"/>
    <mergeCell ref="F176:I176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">
      <selection activeCell="B172" sqref="B172:L172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173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171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175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157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4527159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528112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>
        <v>4527159</v>
      </c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>
        <v>528112</v>
      </c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159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>
        <v>4527159</v>
      </c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>
        <v>528112</v>
      </c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>
        <v>3352.9</v>
      </c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>
        <v>2240.5</v>
      </c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>
        <v>1268.5</v>
      </c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>
        <v>352.2</v>
      </c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>
        <v>352.2</v>
      </c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168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5055271</v>
      </c>
      <c r="I118" s="67">
        <f>SUM(I121)</f>
        <v>4527159</v>
      </c>
      <c r="J118" s="346">
        <f>SUM(J125)</f>
        <v>0</v>
      </c>
      <c r="K118" s="347"/>
      <c r="L118" s="68"/>
      <c r="M118" s="69"/>
      <c r="N118" s="70">
        <f>SUM(N121+N122)</f>
        <v>528112</v>
      </c>
      <c r="O118" s="19"/>
      <c r="P118" s="1">
        <f>SUM(P119+P121+P122+P125)</f>
        <v>5055271</v>
      </c>
      <c r="Q118" s="67">
        <f>SUM(Q121)</f>
        <v>4527159</v>
      </c>
      <c r="R118" s="346">
        <f>SUM(R125)</f>
        <v>0</v>
      </c>
      <c r="S118" s="347"/>
      <c r="T118" s="68"/>
      <c r="U118" s="69"/>
      <c r="V118" s="70">
        <f>SUM(V121+V122)</f>
        <v>528112</v>
      </c>
      <c r="W118" s="19"/>
      <c r="X118" s="1">
        <f>SUM(X119+X121+X122+X125)</f>
        <v>5055271</v>
      </c>
      <c r="Y118" s="67">
        <f>SUM(Y121)</f>
        <v>4527159</v>
      </c>
      <c r="Z118" s="346">
        <f>SUM(Z125)</f>
        <v>0</v>
      </c>
      <c r="AA118" s="347"/>
      <c r="AB118" s="68"/>
      <c r="AC118" s="69"/>
      <c r="AD118" s="70">
        <f>SUM(AD121+AD122)</f>
        <v>528112</v>
      </c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158" t="s">
        <v>116</v>
      </c>
      <c r="R119" s="208" t="s">
        <v>116</v>
      </c>
      <c r="S119" s="209"/>
      <c r="T119" s="55" t="s">
        <v>116</v>
      </c>
      <c r="U119" s="69" t="s">
        <v>116</v>
      </c>
      <c r="V119" s="70"/>
      <c r="W119" s="19" t="s">
        <v>116</v>
      </c>
      <c r="X119" s="25"/>
      <c r="Y119" s="158" t="s">
        <v>116</v>
      </c>
      <c r="Z119" s="208" t="s">
        <v>116</v>
      </c>
      <c r="AA119" s="209"/>
      <c r="AB119" s="55" t="s">
        <v>116</v>
      </c>
      <c r="AC119" s="69" t="s">
        <v>116</v>
      </c>
      <c r="AD119" s="70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158"/>
      <c r="R120" s="208"/>
      <c r="S120" s="209"/>
      <c r="T120" s="55"/>
      <c r="U120" s="69"/>
      <c r="V120" s="70"/>
      <c r="W120" s="19"/>
      <c r="X120" s="25"/>
      <c r="Y120" s="158"/>
      <c r="Z120" s="208"/>
      <c r="AA120" s="209"/>
      <c r="AB120" s="55"/>
      <c r="AC120" s="69"/>
      <c r="AD120" s="70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5055271</v>
      </c>
      <c r="I121" s="66">
        <v>4527159</v>
      </c>
      <c r="J121" s="208" t="s">
        <v>116</v>
      </c>
      <c r="K121" s="209"/>
      <c r="L121" s="55" t="s">
        <v>116</v>
      </c>
      <c r="M121" s="69"/>
      <c r="N121" s="70">
        <v>528112</v>
      </c>
      <c r="O121" s="19"/>
      <c r="P121" s="25">
        <f>SUM(Q121+U121+V121)</f>
        <v>5055271</v>
      </c>
      <c r="Q121" s="158">
        <v>4527159</v>
      </c>
      <c r="R121" s="208" t="s">
        <v>116</v>
      </c>
      <c r="S121" s="209"/>
      <c r="T121" s="55" t="s">
        <v>116</v>
      </c>
      <c r="U121" s="69"/>
      <c r="V121" s="70">
        <v>528112</v>
      </c>
      <c r="W121" s="19"/>
      <c r="X121" s="25">
        <f>SUM(Y121+AC121+AD121)</f>
        <v>5055271</v>
      </c>
      <c r="Y121" s="158">
        <v>4527159</v>
      </c>
      <c r="Z121" s="208" t="s">
        <v>116</v>
      </c>
      <c r="AA121" s="209"/>
      <c r="AB121" s="55" t="s">
        <v>116</v>
      </c>
      <c r="AC121" s="69"/>
      <c r="AD121" s="70">
        <v>528112</v>
      </c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0</v>
      </c>
      <c r="I122" s="66"/>
      <c r="J122" s="208" t="s">
        <v>116</v>
      </c>
      <c r="K122" s="209"/>
      <c r="L122" s="55" t="s">
        <v>116</v>
      </c>
      <c r="M122" s="69"/>
      <c r="N122" s="82">
        <v>0</v>
      </c>
      <c r="O122" s="19"/>
      <c r="P122" s="25">
        <f>SUM(Q122+U122+V122)</f>
        <v>0</v>
      </c>
      <c r="Q122" s="158"/>
      <c r="R122" s="208" t="s">
        <v>116</v>
      </c>
      <c r="S122" s="209"/>
      <c r="T122" s="55" t="s">
        <v>116</v>
      </c>
      <c r="U122" s="69"/>
      <c r="V122" s="82">
        <v>0</v>
      </c>
      <c r="W122" s="19"/>
      <c r="X122" s="25">
        <f>SUM(Y122+AC122+AD122)</f>
        <v>0</v>
      </c>
      <c r="Y122" s="158"/>
      <c r="Z122" s="208" t="s">
        <v>116</v>
      </c>
      <c r="AA122" s="209"/>
      <c r="AB122" s="55" t="s">
        <v>116</v>
      </c>
      <c r="AC122" s="69"/>
      <c r="AD122" s="82">
        <v>0</v>
      </c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158" t="s">
        <v>116</v>
      </c>
      <c r="R123" s="208" t="s">
        <v>116</v>
      </c>
      <c r="S123" s="209"/>
      <c r="T123" s="55" t="s">
        <v>116</v>
      </c>
      <c r="U123" s="69" t="s">
        <v>116</v>
      </c>
      <c r="V123" s="70"/>
      <c r="W123" s="19" t="s">
        <v>116</v>
      </c>
      <c r="X123" s="25"/>
      <c r="Y123" s="158" t="s">
        <v>116</v>
      </c>
      <c r="Z123" s="208" t="s">
        <v>116</v>
      </c>
      <c r="AA123" s="209"/>
      <c r="AB123" s="55" t="s">
        <v>116</v>
      </c>
      <c r="AC123" s="69" t="s">
        <v>116</v>
      </c>
      <c r="AD123" s="70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158" t="s">
        <v>116</v>
      </c>
      <c r="R124" s="208" t="s">
        <v>116</v>
      </c>
      <c r="S124" s="209"/>
      <c r="T124" s="55" t="s">
        <v>116</v>
      </c>
      <c r="U124" s="69" t="s">
        <v>116</v>
      </c>
      <c r="V124" s="70"/>
      <c r="W124" s="19" t="s">
        <v>116</v>
      </c>
      <c r="X124" s="25"/>
      <c r="Y124" s="158" t="s">
        <v>116</v>
      </c>
      <c r="Z124" s="208" t="s">
        <v>116</v>
      </c>
      <c r="AA124" s="209"/>
      <c r="AB124" s="55" t="s">
        <v>116</v>
      </c>
      <c r="AC124" s="69" t="s">
        <v>116</v>
      </c>
      <c r="AD124" s="70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0</v>
      </c>
      <c r="I125" s="66" t="s">
        <v>116</v>
      </c>
      <c r="J125" s="208">
        <v>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>
        <f>SUM(R125+T125)</f>
        <v>0</v>
      </c>
      <c r="Q125" s="158" t="s">
        <v>116</v>
      </c>
      <c r="R125" s="208">
        <v>0</v>
      </c>
      <c r="S125" s="209"/>
      <c r="T125" s="55"/>
      <c r="U125" s="69" t="s">
        <v>116</v>
      </c>
      <c r="V125" s="70" t="s">
        <v>116</v>
      </c>
      <c r="W125" s="19" t="s">
        <v>116</v>
      </c>
      <c r="X125" s="25">
        <f>SUM(Z125+AB125)</f>
        <v>0</v>
      </c>
      <c r="Y125" s="158" t="s">
        <v>116</v>
      </c>
      <c r="Z125" s="208">
        <v>0</v>
      </c>
      <c r="AA125" s="209"/>
      <c r="AB125" s="55"/>
      <c r="AC125" s="69" t="s">
        <v>116</v>
      </c>
      <c r="AD125" s="70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158" t="s">
        <v>116</v>
      </c>
      <c r="R126" s="208" t="s">
        <v>116</v>
      </c>
      <c r="S126" s="209"/>
      <c r="T126" s="55" t="s">
        <v>116</v>
      </c>
      <c r="U126" s="69" t="s">
        <v>116</v>
      </c>
      <c r="V126" s="70"/>
      <c r="W126" s="19"/>
      <c r="X126" s="25"/>
      <c r="Y126" s="158" t="s">
        <v>116</v>
      </c>
      <c r="Z126" s="208" t="s">
        <v>116</v>
      </c>
      <c r="AA126" s="209"/>
      <c r="AB126" s="55" t="s">
        <v>116</v>
      </c>
      <c r="AC126" s="69" t="s">
        <v>116</v>
      </c>
      <c r="AD126" s="70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158" t="s">
        <v>116</v>
      </c>
      <c r="R127" s="208" t="s">
        <v>116</v>
      </c>
      <c r="S127" s="209"/>
      <c r="T127" s="55" t="s">
        <v>116</v>
      </c>
      <c r="U127" s="69" t="s">
        <v>116</v>
      </c>
      <c r="V127" s="70"/>
      <c r="W127" s="19" t="s">
        <v>116</v>
      </c>
      <c r="X127" s="25"/>
      <c r="Y127" s="158" t="s">
        <v>116</v>
      </c>
      <c r="Z127" s="208" t="s">
        <v>116</v>
      </c>
      <c r="AA127" s="209"/>
      <c r="AB127" s="55" t="s">
        <v>116</v>
      </c>
      <c r="AC127" s="69" t="s">
        <v>116</v>
      </c>
      <c r="AD127" s="70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102"/>
      <c r="O128" s="19"/>
      <c r="P128" s="25"/>
      <c r="Q128" s="158"/>
      <c r="R128" s="208"/>
      <c r="S128" s="209"/>
      <c r="T128" s="55"/>
      <c r="U128" s="69"/>
      <c r="V128" s="102"/>
      <c r="W128" s="19"/>
      <c r="X128" s="25"/>
      <c r="Y128" s="158"/>
      <c r="Z128" s="208"/>
      <c r="AA128" s="209"/>
      <c r="AB128" s="55"/>
      <c r="AC128" s="69"/>
      <c r="AD128" s="102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5055271</v>
      </c>
      <c r="I129" s="25">
        <f>SUM(I130+I134+I139+I141+I142)</f>
        <v>4527159</v>
      </c>
      <c r="J129" s="208">
        <f>SUM(J130+J134+J139+J141+J142)</f>
        <v>0</v>
      </c>
      <c r="K129" s="209"/>
      <c r="L129" s="55"/>
      <c r="M129" s="101"/>
      <c r="N129" s="104">
        <f>SUM(N130+N134+N139+N141+N142)</f>
        <v>528112</v>
      </c>
      <c r="O129" s="100"/>
      <c r="P129" s="25">
        <f>SUM(P130+P134+P139+P141+P142)</f>
        <v>5055271</v>
      </c>
      <c r="Q129" s="25">
        <f>SUM(Q130+Q134+Q139+Q141+Q142)</f>
        <v>4527159</v>
      </c>
      <c r="R129" s="208">
        <f>SUM(R130+R134+R139+R141+R142)</f>
        <v>0</v>
      </c>
      <c r="S129" s="209"/>
      <c r="T129" s="55"/>
      <c r="U129" s="159"/>
      <c r="V129" s="104">
        <f>SUM(V130+V134+V139+V141+V142)</f>
        <v>528112</v>
      </c>
      <c r="W129" s="100"/>
      <c r="X129" s="25">
        <f>SUM(X130+X134+X139+X141+X142)</f>
        <v>5055271</v>
      </c>
      <c r="Y129" s="25">
        <f>SUM(Y130+Y134+Y139+Y141+Y142)</f>
        <v>4527159</v>
      </c>
      <c r="Z129" s="208">
        <f>SUM(Z130+Z134+Z139+Z141+Z142)</f>
        <v>0</v>
      </c>
      <c r="AA129" s="209"/>
      <c r="AB129" s="55"/>
      <c r="AC129" s="159"/>
      <c r="AD129" s="104">
        <f>SUM(AD130+AD134+AD139+AD141+AD142)</f>
        <v>528112</v>
      </c>
      <c r="AE129" s="100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3343273</v>
      </c>
      <c r="I130" s="25">
        <f>SUM(I131:I132)</f>
        <v>3343273</v>
      </c>
      <c r="J130" s="208"/>
      <c r="K130" s="209"/>
      <c r="L130" s="55"/>
      <c r="M130" s="69"/>
      <c r="N130" s="103"/>
      <c r="O130" s="19"/>
      <c r="P130" s="25">
        <f>SUM(P131:P132)</f>
        <v>3343273</v>
      </c>
      <c r="Q130" s="25">
        <f>SUM(Q131:Q132)</f>
        <v>3343273</v>
      </c>
      <c r="R130" s="208"/>
      <c r="S130" s="209"/>
      <c r="T130" s="55"/>
      <c r="U130" s="69"/>
      <c r="V130" s="103"/>
      <c r="W130" s="19"/>
      <c r="X130" s="25">
        <f>SUM(X131:X132)</f>
        <v>3343273</v>
      </c>
      <c r="Y130" s="25">
        <f>SUM(Y131:Y132)</f>
        <v>3343273</v>
      </c>
      <c r="Z130" s="208"/>
      <c r="AA130" s="209"/>
      <c r="AB130" s="55"/>
      <c r="AC130" s="69"/>
      <c r="AD130" s="103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3343273</v>
      </c>
      <c r="I131" s="66">
        <f>1338919+2004354</f>
        <v>3343273</v>
      </c>
      <c r="J131" s="208"/>
      <c r="K131" s="209"/>
      <c r="L131" s="55"/>
      <c r="M131" s="69"/>
      <c r="N131" s="70"/>
      <c r="O131" s="19"/>
      <c r="P131" s="25">
        <f>SUM(Q131+U131+V131)</f>
        <v>3343273</v>
      </c>
      <c r="Q131" s="158">
        <f>1338919+2004354</f>
        <v>3343273</v>
      </c>
      <c r="R131" s="208"/>
      <c r="S131" s="209"/>
      <c r="T131" s="55"/>
      <c r="U131" s="69"/>
      <c r="V131" s="70"/>
      <c r="W131" s="19"/>
      <c r="X131" s="25">
        <f>SUM(Y131+AC131+AD131)</f>
        <v>3343273</v>
      </c>
      <c r="Y131" s="158">
        <f>1338919+2004354</f>
        <v>3343273</v>
      </c>
      <c r="Z131" s="208"/>
      <c r="AA131" s="209"/>
      <c r="AB131" s="55"/>
      <c r="AC131" s="69"/>
      <c r="AD131" s="70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158"/>
      <c r="R132" s="208"/>
      <c r="S132" s="209"/>
      <c r="T132" s="55"/>
      <c r="U132" s="69"/>
      <c r="V132" s="70"/>
      <c r="W132" s="19"/>
      <c r="X132" s="25"/>
      <c r="Y132" s="158"/>
      <c r="Z132" s="208"/>
      <c r="AA132" s="209"/>
      <c r="AB132" s="55"/>
      <c r="AC132" s="69"/>
      <c r="AD132" s="70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158"/>
      <c r="R133" s="208"/>
      <c r="S133" s="209"/>
      <c r="T133" s="55"/>
      <c r="U133" s="69"/>
      <c r="V133" s="70"/>
      <c r="W133" s="19"/>
      <c r="X133" s="25"/>
      <c r="Y133" s="158"/>
      <c r="Z133" s="208"/>
      <c r="AA133" s="209"/>
      <c r="AB133" s="55"/>
      <c r="AC133" s="69"/>
      <c r="AD133" s="70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51412</v>
      </c>
      <c r="I134" s="66">
        <f>SUM(I136:I138)</f>
        <v>51412</v>
      </c>
      <c r="J134" s="208"/>
      <c r="K134" s="209"/>
      <c r="L134" s="55"/>
      <c r="M134" s="69"/>
      <c r="N134" s="70"/>
      <c r="O134" s="19"/>
      <c r="P134" s="25">
        <f>SUM(Q134+U134+V134)</f>
        <v>51412</v>
      </c>
      <c r="Q134" s="158">
        <f>SUM(Q136:Q138)</f>
        <v>51412</v>
      </c>
      <c r="R134" s="208"/>
      <c r="S134" s="209"/>
      <c r="T134" s="55"/>
      <c r="U134" s="69"/>
      <c r="V134" s="70"/>
      <c r="W134" s="19"/>
      <c r="X134" s="25">
        <f>SUM(Y134+AC134+AD134)</f>
        <v>51412</v>
      </c>
      <c r="Y134" s="158">
        <f>SUM(Y136:Y138)</f>
        <v>51412</v>
      </c>
      <c r="Z134" s="208"/>
      <c r="AA134" s="209"/>
      <c r="AB134" s="55"/>
      <c r="AC134" s="69"/>
      <c r="AD134" s="70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158"/>
      <c r="R135" s="208"/>
      <c r="S135" s="209"/>
      <c r="T135" s="55"/>
      <c r="U135" s="69"/>
      <c r="V135" s="70"/>
      <c r="W135" s="19"/>
      <c r="X135" s="25"/>
      <c r="Y135" s="158"/>
      <c r="Z135" s="208"/>
      <c r="AA135" s="209"/>
      <c r="AB135" s="55"/>
      <c r="AC135" s="69"/>
      <c r="AD135" s="70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51412</v>
      </c>
      <c r="I136" s="66">
        <v>51412</v>
      </c>
      <c r="J136" s="208"/>
      <c r="K136" s="209"/>
      <c r="L136" s="55"/>
      <c r="M136" s="69"/>
      <c r="N136" s="70"/>
      <c r="O136" s="19"/>
      <c r="P136" s="25">
        <f>SUM(Q136+U136+V136)</f>
        <v>51412</v>
      </c>
      <c r="Q136" s="158">
        <v>51412</v>
      </c>
      <c r="R136" s="208"/>
      <c r="S136" s="209"/>
      <c r="T136" s="55"/>
      <c r="U136" s="69"/>
      <c r="V136" s="70"/>
      <c r="W136" s="19"/>
      <c r="X136" s="25">
        <f>SUM(Y136+AC136+AD136)</f>
        <v>51412</v>
      </c>
      <c r="Y136" s="158">
        <v>51412</v>
      </c>
      <c r="Z136" s="208"/>
      <c r="AA136" s="209"/>
      <c r="AB136" s="55"/>
      <c r="AC136" s="69"/>
      <c r="AD136" s="70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66">
        <v>0</v>
      </c>
      <c r="J137" s="208"/>
      <c r="K137" s="209"/>
      <c r="L137" s="55"/>
      <c r="M137" s="69"/>
      <c r="N137" s="70"/>
      <c r="O137" s="19"/>
      <c r="P137" s="25">
        <f>SUM(Q137+U137+V137)</f>
        <v>0</v>
      </c>
      <c r="Q137" s="158">
        <v>0</v>
      </c>
      <c r="R137" s="208"/>
      <c r="S137" s="209"/>
      <c r="T137" s="55"/>
      <c r="U137" s="69"/>
      <c r="V137" s="70"/>
      <c r="W137" s="19"/>
      <c r="X137" s="25">
        <f>SUM(Y137+AC137+AD137)</f>
        <v>0</v>
      </c>
      <c r="Y137" s="158">
        <v>0</v>
      </c>
      <c r="Z137" s="208"/>
      <c r="AA137" s="209"/>
      <c r="AB137" s="55"/>
      <c r="AC137" s="69"/>
      <c r="AD137" s="70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>
        <f>SUM(Q138+U138+V138)</f>
        <v>0</v>
      </c>
      <c r="Q138" s="158">
        <v>0</v>
      </c>
      <c r="R138" s="208"/>
      <c r="S138" s="209"/>
      <c r="T138" s="55"/>
      <c r="U138" s="69"/>
      <c r="V138" s="70"/>
      <c r="W138" s="19"/>
      <c r="X138" s="25">
        <f>SUM(Y138+AC138+AD138)</f>
        <v>0</v>
      </c>
      <c r="Y138" s="158">
        <v>0</v>
      </c>
      <c r="Z138" s="208"/>
      <c r="AA138" s="209"/>
      <c r="AB138" s="55"/>
      <c r="AC138" s="69"/>
      <c r="AD138" s="70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158"/>
      <c r="R139" s="208"/>
      <c r="S139" s="209"/>
      <c r="T139" s="55"/>
      <c r="U139" s="69"/>
      <c r="V139" s="70"/>
      <c r="W139" s="19"/>
      <c r="X139" s="25"/>
      <c r="Y139" s="158"/>
      <c r="Z139" s="208"/>
      <c r="AA139" s="209"/>
      <c r="AB139" s="55"/>
      <c r="AC139" s="69"/>
      <c r="AD139" s="70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158"/>
      <c r="R140" s="208"/>
      <c r="S140" s="209"/>
      <c r="T140" s="55"/>
      <c r="U140" s="69"/>
      <c r="V140" s="70"/>
      <c r="W140" s="19"/>
      <c r="X140" s="25"/>
      <c r="Y140" s="158"/>
      <c r="Z140" s="208"/>
      <c r="AA140" s="209"/>
      <c r="AB140" s="55"/>
      <c r="AC140" s="69"/>
      <c r="AD140" s="70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158"/>
      <c r="R141" s="208"/>
      <c r="S141" s="209"/>
      <c r="T141" s="55"/>
      <c r="U141" s="69"/>
      <c r="V141" s="70"/>
      <c r="W141" s="19"/>
      <c r="X141" s="25"/>
      <c r="Y141" s="158"/>
      <c r="Z141" s="208"/>
      <c r="AA141" s="209"/>
      <c r="AB141" s="55"/>
      <c r="AC141" s="69"/>
      <c r="AD141" s="70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1660586</v>
      </c>
      <c r="I142" s="66">
        <v>1132474</v>
      </c>
      <c r="J142" s="208">
        <v>0</v>
      </c>
      <c r="K142" s="209"/>
      <c r="L142" s="55"/>
      <c r="M142" s="69"/>
      <c r="N142" s="70">
        <v>528112</v>
      </c>
      <c r="O142" s="19"/>
      <c r="P142" s="25">
        <f>SUM(Q142+R142+V142)</f>
        <v>1660586</v>
      </c>
      <c r="Q142" s="158">
        <v>1132474</v>
      </c>
      <c r="R142" s="208">
        <v>0</v>
      </c>
      <c r="S142" s="209"/>
      <c r="T142" s="55"/>
      <c r="U142" s="69"/>
      <c r="V142" s="70">
        <v>528112</v>
      </c>
      <c r="W142" s="19"/>
      <c r="X142" s="25">
        <f>SUM(Y142+Z142+AD142)</f>
        <v>1660586</v>
      </c>
      <c r="Y142" s="158">
        <v>1132474</v>
      </c>
      <c r="Z142" s="208">
        <v>0</v>
      </c>
      <c r="AA142" s="209"/>
      <c r="AB142" s="55"/>
      <c r="AC142" s="69"/>
      <c r="AD142" s="70">
        <v>528112</v>
      </c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158"/>
      <c r="R143" s="208"/>
      <c r="S143" s="209"/>
      <c r="T143" s="55"/>
      <c r="U143" s="69"/>
      <c r="V143" s="70"/>
      <c r="W143" s="19"/>
      <c r="X143" s="25"/>
      <c r="Y143" s="158"/>
      <c r="Z143" s="208"/>
      <c r="AA143" s="209"/>
      <c r="AB143" s="55"/>
      <c r="AC143" s="69"/>
      <c r="AD143" s="70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158"/>
      <c r="R144" s="208"/>
      <c r="S144" s="209"/>
      <c r="T144" s="55"/>
      <c r="U144" s="69"/>
      <c r="V144" s="70"/>
      <c r="W144" s="19"/>
      <c r="X144" s="25"/>
      <c r="Y144" s="158"/>
      <c r="Z144" s="208"/>
      <c r="AA144" s="209"/>
      <c r="AB144" s="55"/>
      <c r="AC144" s="69"/>
      <c r="AD144" s="70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158"/>
      <c r="R145" s="208"/>
      <c r="S145" s="209"/>
      <c r="T145" s="55"/>
      <c r="U145" s="69"/>
      <c r="V145" s="70"/>
      <c r="W145" s="19"/>
      <c r="X145" s="25"/>
      <c r="Y145" s="158"/>
      <c r="Z145" s="208"/>
      <c r="AA145" s="209"/>
      <c r="AB145" s="55"/>
      <c r="AC145" s="69"/>
      <c r="AD145" s="70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158"/>
      <c r="R146" s="208"/>
      <c r="S146" s="209"/>
      <c r="T146" s="55"/>
      <c r="U146" s="69"/>
      <c r="V146" s="70"/>
      <c r="W146" s="19"/>
      <c r="X146" s="25"/>
      <c r="Y146" s="158"/>
      <c r="Z146" s="208"/>
      <c r="AA146" s="209"/>
      <c r="AB146" s="55"/>
      <c r="AC146" s="69"/>
      <c r="AD146" s="70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158"/>
      <c r="R147" s="208"/>
      <c r="S147" s="209"/>
      <c r="T147" s="55"/>
      <c r="U147" s="69"/>
      <c r="V147" s="70"/>
      <c r="W147" s="19"/>
      <c r="X147" s="25"/>
      <c r="Y147" s="158"/>
      <c r="Z147" s="208"/>
      <c r="AA147" s="209"/>
      <c r="AB147" s="55"/>
      <c r="AC147" s="69"/>
      <c r="AD147" s="70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71"/>
      <c r="R148" s="362"/>
      <c r="S148" s="363"/>
      <c r="T148" s="72"/>
      <c r="U148" s="73"/>
      <c r="V148" s="74"/>
      <c r="W148" s="34"/>
      <c r="X148" s="29"/>
      <c r="Y148" s="71"/>
      <c r="Z148" s="362"/>
      <c r="AA148" s="363"/>
      <c r="AB148" s="72"/>
      <c r="AC148" s="73"/>
      <c r="AD148" s="74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158"/>
      <c r="R149" s="208"/>
      <c r="S149" s="209"/>
      <c r="T149" s="55"/>
      <c r="U149" s="69"/>
      <c r="V149" s="70"/>
      <c r="W149" s="19"/>
      <c r="X149" s="25"/>
      <c r="Y149" s="158"/>
      <c r="Z149" s="208"/>
      <c r="AA149" s="209"/>
      <c r="AB149" s="55"/>
      <c r="AC149" s="69"/>
      <c r="AD149" s="70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167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1660586</v>
      </c>
      <c r="H162" s="366"/>
      <c r="I162" s="76">
        <f>SUM(M162+P162)</f>
        <v>1660586</v>
      </c>
      <c r="J162" s="77">
        <f>SUM(N162+Q162)</f>
        <v>1660586</v>
      </c>
      <c r="K162" s="367">
        <f>SUM(K163+K165)</f>
        <v>1132474</v>
      </c>
      <c r="L162" s="504"/>
      <c r="M162" s="94">
        <f>SUM(M163+M165)</f>
        <v>1132474</v>
      </c>
      <c r="N162" s="94">
        <f>SUM(N163+N165)</f>
        <v>1132474</v>
      </c>
      <c r="O162" s="105">
        <f>SUM(O163+O165)</f>
        <v>528112</v>
      </c>
      <c r="P162" s="42">
        <f>SUM(P163+P165)</f>
        <v>528112</v>
      </c>
      <c r="Q162" s="42">
        <f>SUM(Q163+Q165)</f>
        <v>528112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1660586</v>
      </c>
      <c r="H165" s="366"/>
      <c r="I165" s="76">
        <f>SUM(M165+P165)</f>
        <v>1660586</v>
      </c>
      <c r="J165" s="77">
        <f>SUM(N165+Q165)</f>
        <v>1660586</v>
      </c>
      <c r="K165" s="367">
        <v>1132474</v>
      </c>
      <c r="L165" s="504"/>
      <c r="M165" s="106">
        <v>1132474</v>
      </c>
      <c r="N165" s="94">
        <v>1132474</v>
      </c>
      <c r="O165" s="40">
        <v>528112</v>
      </c>
      <c r="P165" s="40">
        <v>528112</v>
      </c>
      <c r="Q165" s="40">
        <v>528112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167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R122:S122"/>
    <mergeCell ref="R137:S137"/>
    <mergeCell ref="R138:S138"/>
    <mergeCell ref="Z122:AA122"/>
    <mergeCell ref="Z136:AA136"/>
    <mergeCell ref="Z137:AA137"/>
    <mergeCell ref="Z138:AA138"/>
    <mergeCell ref="Z135:AA135"/>
    <mergeCell ref="Z133:AA133"/>
    <mergeCell ref="Z131:AA131"/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74:D174"/>
    <mergeCell ref="F174:I174"/>
    <mergeCell ref="A177:D177"/>
    <mergeCell ref="F177:I177"/>
    <mergeCell ref="A175:D175"/>
    <mergeCell ref="F175:I175"/>
    <mergeCell ref="A176:D176"/>
    <mergeCell ref="F176:I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F152:G152"/>
    <mergeCell ref="J152:K152"/>
    <mergeCell ref="R152:S152"/>
    <mergeCell ref="G160:H160"/>
    <mergeCell ref="K160:L160"/>
    <mergeCell ref="A154:O154"/>
    <mergeCell ref="A155:O155"/>
    <mergeCell ref="G156:Q156"/>
    <mergeCell ref="A166:D166"/>
    <mergeCell ref="G166:H166"/>
    <mergeCell ref="K166:L166"/>
    <mergeCell ref="A156:D160"/>
    <mergeCell ref="E156:E160"/>
    <mergeCell ref="Z151:AA151"/>
    <mergeCell ref="A153:Y153"/>
    <mergeCell ref="K158:N159"/>
    <mergeCell ref="O158:Q159"/>
    <mergeCell ref="K157:Q157"/>
    <mergeCell ref="G157:J159"/>
    <mergeCell ref="A152:D152"/>
    <mergeCell ref="J148:K148"/>
    <mergeCell ref="A151:D151"/>
    <mergeCell ref="F151:G151"/>
    <mergeCell ref="J151:K151"/>
    <mergeCell ref="A150:D150"/>
    <mergeCell ref="R151:S151"/>
    <mergeCell ref="Z152:AA152"/>
    <mergeCell ref="F150:G150"/>
    <mergeCell ref="J150:K150"/>
    <mergeCell ref="R150:S150"/>
    <mergeCell ref="Z150:AA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R136:S136"/>
    <mergeCell ref="J137:K137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3:D123"/>
    <mergeCell ref="F123:G123"/>
    <mergeCell ref="R123:S123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G98:I98"/>
    <mergeCell ref="A99:F99"/>
    <mergeCell ref="A97:F97"/>
    <mergeCell ref="G97:I97"/>
    <mergeCell ref="G99:I99"/>
    <mergeCell ref="J99:L99"/>
    <mergeCell ref="J98:L98"/>
    <mergeCell ref="J97:L97"/>
    <mergeCell ref="A98:F98"/>
    <mergeCell ref="A91:F91"/>
    <mergeCell ref="G91:I91"/>
    <mergeCell ref="J91:L91"/>
    <mergeCell ref="A95:F95"/>
    <mergeCell ref="G95:I95"/>
    <mergeCell ref="J95:L95"/>
    <mergeCell ref="G92:I93"/>
    <mergeCell ref="J92:L93"/>
    <mergeCell ref="A92:F93"/>
    <mergeCell ref="A96:F96"/>
    <mergeCell ref="A94:F94"/>
    <mergeCell ref="G94:I94"/>
    <mergeCell ref="J94:L94"/>
    <mergeCell ref="G96:I96"/>
    <mergeCell ref="J96:L96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3:G53"/>
    <mergeCell ref="F55:G55"/>
    <mergeCell ref="I55:L55"/>
    <mergeCell ref="A54:D54"/>
    <mergeCell ref="I53:L53"/>
    <mergeCell ref="I47:L48"/>
    <mergeCell ref="A48:H48"/>
    <mergeCell ref="A49:L50"/>
    <mergeCell ref="F57:G57"/>
    <mergeCell ref="I57:L57"/>
    <mergeCell ref="A51:D52"/>
    <mergeCell ref="F51:G52"/>
    <mergeCell ref="A55:D55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A22:H22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F3:G3"/>
    <mergeCell ref="H3:L3"/>
    <mergeCell ref="F6:G6"/>
    <mergeCell ref="I6:L6"/>
    <mergeCell ref="I5:L5"/>
    <mergeCell ref="C5:D5"/>
    <mergeCell ref="F5:G5"/>
    <mergeCell ref="C6:D6"/>
    <mergeCell ref="A122:D122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A138:D138"/>
    <mergeCell ref="F138:G138"/>
    <mergeCell ref="J138:K138"/>
    <mergeCell ref="J136:K136"/>
    <mergeCell ref="J123:K123"/>
    <mergeCell ref="F135:G135"/>
    <mergeCell ref="A136:D136"/>
    <mergeCell ref="F137:G137"/>
    <mergeCell ref="A132:D132"/>
    <mergeCell ref="F132:G132"/>
    <mergeCell ref="F122:G122"/>
    <mergeCell ref="A87:L87"/>
    <mergeCell ref="A88:L88"/>
    <mergeCell ref="A89:L89"/>
    <mergeCell ref="J100:L100"/>
    <mergeCell ref="A101:F101"/>
    <mergeCell ref="A90:F90"/>
    <mergeCell ref="G90:I90"/>
    <mergeCell ref="J90:L90"/>
    <mergeCell ref="J122:K122"/>
    <mergeCell ref="A137:D137"/>
    <mergeCell ref="F136:G136"/>
    <mergeCell ref="F66:G66"/>
    <mergeCell ref="I66:L66"/>
    <mergeCell ref="A67:D67"/>
    <mergeCell ref="F67:G67"/>
    <mergeCell ref="I67:L67"/>
    <mergeCell ref="A75:D76"/>
    <mergeCell ref="F75:G76"/>
    <mergeCell ref="H75:H76"/>
    <mergeCell ref="A65:D65"/>
    <mergeCell ref="F65:G65"/>
    <mergeCell ref="A69:D69"/>
    <mergeCell ref="F69:G69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A71:D71"/>
    <mergeCell ref="F71:G71"/>
    <mergeCell ref="I71:L71"/>
    <mergeCell ref="A72:D72"/>
    <mergeCell ref="F72:G72"/>
    <mergeCell ref="I72:L72"/>
    <mergeCell ref="F77:G77"/>
    <mergeCell ref="I77:L77"/>
    <mergeCell ref="A78:D78"/>
    <mergeCell ref="F78:G78"/>
    <mergeCell ref="I78:L78"/>
    <mergeCell ref="F73:G73"/>
    <mergeCell ref="I73:L73"/>
    <mergeCell ref="F84:G84"/>
    <mergeCell ref="I84:L84"/>
    <mergeCell ref="I75:L75"/>
    <mergeCell ref="I76:L76"/>
    <mergeCell ref="A73:D73"/>
    <mergeCell ref="A79:D79"/>
    <mergeCell ref="F79:G79"/>
    <mergeCell ref="I79:L79"/>
    <mergeCell ref="A74:L74"/>
    <mergeCell ref="A77:D77"/>
    <mergeCell ref="A80:D80"/>
    <mergeCell ref="F80:G80"/>
    <mergeCell ref="I80:L80"/>
    <mergeCell ref="A81:D81"/>
    <mergeCell ref="F81:G81"/>
    <mergeCell ref="I81:L81"/>
    <mergeCell ref="A82:D82"/>
    <mergeCell ref="F82:G82"/>
    <mergeCell ref="I82:L82"/>
    <mergeCell ref="A85:D85"/>
    <mergeCell ref="F85:G85"/>
    <mergeCell ref="I85:L85"/>
    <mergeCell ref="A83:D83"/>
    <mergeCell ref="F83:G83"/>
    <mergeCell ref="I83:L83"/>
    <mergeCell ref="A84:D8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24">
      <selection activeCell="F78" sqref="F78:G79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171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156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157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7516956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166321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>
        <v>7516956</v>
      </c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>
        <v>166321</v>
      </c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159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>
        <v>7516956</v>
      </c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>
        <v>166321</v>
      </c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/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/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7683277</v>
      </c>
      <c r="I118" s="67">
        <f>SUM(I121)</f>
        <v>7425756</v>
      </c>
      <c r="J118" s="346">
        <f>SUM(J125)</f>
        <v>91200</v>
      </c>
      <c r="K118" s="347"/>
      <c r="L118" s="68"/>
      <c r="M118" s="69"/>
      <c r="N118" s="70">
        <f>SUM(N121+N122)</f>
        <v>166321</v>
      </c>
      <c r="O118" s="19"/>
      <c r="P118" s="1">
        <f>SUM(P119+P121+P122+P125)</f>
        <v>7683277</v>
      </c>
      <c r="Q118" s="67">
        <f>SUM(Q121)</f>
        <v>7425756</v>
      </c>
      <c r="R118" s="346">
        <f>SUM(R125)</f>
        <v>91200</v>
      </c>
      <c r="S118" s="347"/>
      <c r="T118" s="68"/>
      <c r="U118" s="69"/>
      <c r="V118" s="70">
        <f>SUM(V121+V122)</f>
        <v>166321</v>
      </c>
      <c r="W118" s="19"/>
      <c r="X118" s="1">
        <f>SUM(X119+X121+X122+X125)</f>
        <v>7683277</v>
      </c>
      <c r="Y118" s="67">
        <f>SUM(Y121)</f>
        <v>7425756</v>
      </c>
      <c r="Z118" s="346">
        <f>SUM(Z125)</f>
        <v>91200</v>
      </c>
      <c r="AA118" s="347"/>
      <c r="AB118" s="68"/>
      <c r="AC118" s="69"/>
      <c r="AD118" s="70">
        <f>SUM(AD121+AD122)</f>
        <v>166321</v>
      </c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144" t="s">
        <v>116</v>
      </c>
      <c r="R119" s="208" t="s">
        <v>116</v>
      </c>
      <c r="S119" s="209"/>
      <c r="T119" s="55" t="s">
        <v>116</v>
      </c>
      <c r="U119" s="69" t="s">
        <v>116</v>
      </c>
      <c r="V119" s="70"/>
      <c r="W119" s="19" t="s">
        <v>116</v>
      </c>
      <c r="X119" s="25"/>
      <c r="Y119" s="144" t="s">
        <v>116</v>
      </c>
      <c r="Z119" s="208" t="s">
        <v>116</v>
      </c>
      <c r="AA119" s="209"/>
      <c r="AB119" s="55" t="s">
        <v>116</v>
      </c>
      <c r="AC119" s="69" t="s">
        <v>116</v>
      </c>
      <c r="AD119" s="70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144"/>
      <c r="R120" s="208"/>
      <c r="S120" s="209"/>
      <c r="T120" s="55"/>
      <c r="U120" s="69"/>
      <c r="V120" s="70"/>
      <c r="W120" s="19"/>
      <c r="X120" s="25"/>
      <c r="Y120" s="144"/>
      <c r="Z120" s="208"/>
      <c r="AA120" s="209"/>
      <c r="AB120" s="55"/>
      <c r="AC120" s="69"/>
      <c r="AD120" s="70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7425756</v>
      </c>
      <c r="I121" s="66">
        <v>7425756</v>
      </c>
      <c r="J121" s="208" t="s">
        <v>116</v>
      </c>
      <c r="K121" s="209"/>
      <c r="L121" s="55" t="s">
        <v>116</v>
      </c>
      <c r="M121" s="69"/>
      <c r="N121" s="82"/>
      <c r="O121" s="19"/>
      <c r="P121" s="25">
        <f>SUM(Q121+U121+V121)</f>
        <v>7425756</v>
      </c>
      <c r="Q121" s="144">
        <v>7425756</v>
      </c>
      <c r="R121" s="208" t="s">
        <v>116</v>
      </c>
      <c r="S121" s="209"/>
      <c r="T121" s="55" t="s">
        <v>116</v>
      </c>
      <c r="U121" s="69"/>
      <c r="V121" s="82"/>
      <c r="W121" s="19"/>
      <c r="X121" s="25">
        <f>SUM(Y121+AC121+AD121)</f>
        <v>7425756</v>
      </c>
      <c r="Y121" s="144">
        <v>7425756</v>
      </c>
      <c r="Z121" s="208" t="s">
        <v>116</v>
      </c>
      <c r="AA121" s="209"/>
      <c r="AB121" s="55" t="s">
        <v>116</v>
      </c>
      <c r="AC121" s="69"/>
      <c r="AD121" s="82"/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166321</v>
      </c>
      <c r="I122" s="66"/>
      <c r="J122" s="208" t="s">
        <v>116</v>
      </c>
      <c r="K122" s="209"/>
      <c r="L122" s="55" t="s">
        <v>116</v>
      </c>
      <c r="M122" s="69"/>
      <c r="N122" s="82">
        <v>166321</v>
      </c>
      <c r="O122" s="19"/>
      <c r="P122" s="25">
        <f>SUM(Q122+U122+V122)</f>
        <v>166321</v>
      </c>
      <c r="Q122" s="144"/>
      <c r="R122" s="208" t="s">
        <v>116</v>
      </c>
      <c r="S122" s="209"/>
      <c r="T122" s="55" t="s">
        <v>116</v>
      </c>
      <c r="U122" s="69"/>
      <c r="V122" s="82">
        <v>166321</v>
      </c>
      <c r="W122" s="19"/>
      <c r="X122" s="25">
        <f>SUM(Y122+AC122+AD122)</f>
        <v>166321</v>
      </c>
      <c r="Y122" s="144"/>
      <c r="Z122" s="208" t="s">
        <v>116</v>
      </c>
      <c r="AA122" s="209"/>
      <c r="AB122" s="55" t="s">
        <v>116</v>
      </c>
      <c r="AC122" s="69"/>
      <c r="AD122" s="82">
        <v>166321</v>
      </c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144" t="s">
        <v>116</v>
      </c>
      <c r="R123" s="208" t="s">
        <v>116</v>
      </c>
      <c r="S123" s="209"/>
      <c r="T123" s="55" t="s">
        <v>116</v>
      </c>
      <c r="U123" s="69" t="s">
        <v>116</v>
      </c>
      <c r="V123" s="70"/>
      <c r="W123" s="19" t="s">
        <v>116</v>
      </c>
      <c r="X123" s="25"/>
      <c r="Y123" s="144" t="s">
        <v>116</v>
      </c>
      <c r="Z123" s="208" t="s">
        <v>116</v>
      </c>
      <c r="AA123" s="209"/>
      <c r="AB123" s="55" t="s">
        <v>116</v>
      </c>
      <c r="AC123" s="69" t="s">
        <v>116</v>
      </c>
      <c r="AD123" s="70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144" t="s">
        <v>116</v>
      </c>
      <c r="R124" s="208" t="s">
        <v>116</v>
      </c>
      <c r="S124" s="209"/>
      <c r="T124" s="55" t="s">
        <v>116</v>
      </c>
      <c r="U124" s="69" t="s">
        <v>116</v>
      </c>
      <c r="V124" s="70"/>
      <c r="W124" s="19" t="s">
        <v>116</v>
      </c>
      <c r="X124" s="25"/>
      <c r="Y124" s="144" t="s">
        <v>116</v>
      </c>
      <c r="Z124" s="208" t="s">
        <v>116</v>
      </c>
      <c r="AA124" s="209"/>
      <c r="AB124" s="55" t="s">
        <v>116</v>
      </c>
      <c r="AC124" s="69" t="s">
        <v>116</v>
      </c>
      <c r="AD124" s="70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91200</v>
      </c>
      <c r="I125" s="66" t="s">
        <v>116</v>
      </c>
      <c r="J125" s="208">
        <f>72000+19200</f>
        <v>91200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>
        <f>SUM(R125+T125)</f>
        <v>91200</v>
      </c>
      <c r="Q125" s="144" t="s">
        <v>116</v>
      </c>
      <c r="R125" s="208">
        <f>72000+19200</f>
        <v>91200</v>
      </c>
      <c r="S125" s="209"/>
      <c r="T125" s="55"/>
      <c r="U125" s="69" t="s">
        <v>116</v>
      </c>
      <c r="V125" s="70" t="s">
        <v>116</v>
      </c>
      <c r="W125" s="19" t="s">
        <v>116</v>
      </c>
      <c r="X125" s="25">
        <f>SUM(Z125+AB125)</f>
        <v>91200</v>
      </c>
      <c r="Y125" s="144" t="s">
        <v>116</v>
      </c>
      <c r="Z125" s="208">
        <f>72000+19200</f>
        <v>91200</v>
      </c>
      <c r="AA125" s="209"/>
      <c r="AB125" s="55"/>
      <c r="AC125" s="69" t="s">
        <v>116</v>
      </c>
      <c r="AD125" s="70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144" t="s">
        <v>116</v>
      </c>
      <c r="R126" s="208" t="s">
        <v>116</v>
      </c>
      <c r="S126" s="209"/>
      <c r="T126" s="55" t="s">
        <v>116</v>
      </c>
      <c r="U126" s="69" t="s">
        <v>116</v>
      </c>
      <c r="V126" s="70"/>
      <c r="W126" s="19"/>
      <c r="X126" s="25"/>
      <c r="Y126" s="144" t="s">
        <v>116</v>
      </c>
      <c r="Z126" s="208" t="s">
        <v>116</v>
      </c>
      <c r="AA126" s="209"/>
      <c r="AB126" s="55" t="s">
        <v>116</v>
      </c>
      <c r="AC126" s="69" t="s">
        <v>116</v>
      </c>
      <c r="AD126" s="70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144" t="s">
        <v>116</v>
      </c>
      <c r="R127" s="208" t="s">
        <v>116</v>
      </c>
      <c r="S127" s="209"/>
      <c r="T127" s="55" t="s">
        <v>116</v>
      </c>
      <c r="U127" s="69" t="s">
        <v>116</v>
      </c>
      <c r="V127" s="70"/>
      <c r="W127" s="19" t="s">
        <v>116</v>
      </c>
      <c r="X127" s="25"/>
      <c r="Y127" s="144" t="s">
        <v>116</v>
      </c>
      <c r="Z127" s="208" t="s">
        <v>116</v>
      </c>
      <c r="AA127" s="209"/>
      <c r="AB127" s="55" t="s">
        <v>116</v>
      </c>
      <c r="AC127" s="69" t="s">
        <v>116</v>
      </c>
      <c r="AD127" s="70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102"/>
      <c r="O128" s="19"/>
      <c r="P128" s="25"/>
      <c r="Q128" s="144"/>
      <c r="R128" s="208"/>
      <c r="S128" s="209"/>
      <c r="T128" s="55"/>
      <c r="U128" s="69"/>
      <c r="V128" s="102"/>
      <c r="W128" s="19"/>
      <c r="X128" s="25"/>
      <c r="Y128" s="144"/>
      <c r="Z128" s="208"/>
      <c r="AA128" s="209"/>
      <c r="AB128" s="55"/>
      <c r="AC128" s="69"/>
      <c r="AD128" s="102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7683277</v>
      </c>
      <c r="I129" s="25">
        <f>SUM(I130+I134+I139+I141+I142)</f>
        <v>7425756</v>
      </c>
      <c r="J129" s="208">
        <f>SUM(J130+J134+J139+J141+J142)</f>
        <v>91200</v>
      </c>
      <c r="K129" s="209"/>
      <c r="L129" s="55"/>
      <c r="M129" s="101"/>
      <c r="N129" s="104">
        <f>SUM(N130+N134+N139+N141+N142)</f>
        <v>166321</v>
      </c>
      <c r="O129" s="100"/>
      <c r="P129" s="25">
        <f>SUM(P130+P134+P139+P141+P142)</f>
        <v>7683277</v>
      </c>
      <c r="Q129" s="25">
        <f>SUM(Q130+Q134+Q139+Q141+Q142)</f>
        <v>7425756</v>
      </c>
      <c r="R129" s="208">
        <f>SUM(R130+R134+R139+R141+R142)</f>
        <v>91200</v>
      </c>
      <c r="S129" s="209"/>
      <c r="T129" s="55"/>
      <c r="U129" s="145"/>
      <c r="V129" s="104">
        <f>SUM(V130+V134+V139+V141+V142)</f>
        <v>166321</v>
      </c>
      <c r="W129" s="100"/>
      <c r="X129" s="25">
        <f>SUM(X130+X134+X139+X141+X142)</f>
        <v>7683277</v>
      </c>
      <c r="Y129" s="25">
        <f>SUM(Y130+Y134+Y139+Y141+Y142)</f>
        <v>7425756</v>
      </c>
      <c r="Z129" s="208">
        <f>SUM(Z130+Z134+Z139+Z141+Z142)</f>
        <v>91200</v>
      </c>
      <c r="AA129" s="209"/>
      <c r="AB129" s="55"/>
      <c r="AC129" s="145"/>
      <c r="AD129" s="104">
        <f>SUM(AD130+AD134+AD139+AD141+AD142)</f>
        <v>166321</v>
      </c>
      <c r="AE129" s="100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4656225</v>
      </c>
      <c r="I130" s="25">
        <f>SUM(I131:I132)</f>
        <v>4656225</v>
      </c>
      <c r="J130" s="208"/>
      <c r="K130" s="209"/>
      <c r="L130" s="55"/>
      <c r="M130" s="69"/>
      <c r="N130" s="103"/>
      <c r="O130" s="19"/>
      <c r="P130" s="25">
        <f>SUM(P131:P132)</f>
        <v>4656225</v>
      </c>
      <c r="Q130" s="25">
        <f>SUM(Q131:Q132)</f>
        <v>4656225</v>
      </c>
      <c r="R130" s="208"/>
      <c r="S130" s="209"/>
      <c r="T130" s="55"/>
      <c r="U130" s="69"/>
      <c r="V130" s="103"/>
      <c r="W130" s="19"/>
      <c r="X130" s="25">
        <f>SUM(X131:X132)</f>
        <v>4656225</v>
      </c>
      <c r="Y130" s="25">
        <f>SUM(Y131:Y132)</f>
        <v>4656225</v>
      </c>
      <c r="Z130" s="208"/>
      <c r="AA130" s="209"/>
      <c r="AB130" s="55"/>
      <c r="AC130" s="69"/>
      <c r="AD130" s="103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4656225</v>
      </c>
      <c r="I131" s="66">
        <v>4656225</v>
      </c>
      <c r="J131" s="208"/>
      <c r="K131" s="209"/>
      <c r="L131" s="55"/>
      <c r="M131" s="69"/>
      <c r="N131" s="70"/>
      <c r="O131" s="19"/>
      <c r="P131" s="25">
        <f>SUM(Q131+U131+V131)</f>
        <v>4656225</v>
      </c>
      <c r="Q131" s="144">
        <v>4656225</v>
      </c>
      <c r="R131" s="208"/>
      <c r="S131" s="209"/>
      <c r="T131" s="55"/>
      <c r="U131" s="69"/>
      <c r="V131" s="70"/>
      <c r="W131" s="19"/>
      <c r="X131" s="25">
        <f>SUM(Y131+AC131+AD131)</f>
        <v>4656225</v>
      </c>
      <c r="Y131" s="144">
        <v>4656225</v>
      </c>
      <c r="Z131" s="208"/>
      <c r="AA131" s="209"/>
      <c r="AB131" s="55"/>
      <c r="AC131" s="69"/>
      <c r="AD131" s="70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144"/>
      <c r="R132" s="208"/>
      <c r="S132" s="209"/>
      <c r="T132" s="55"/>
      <c r="U132" s="69"/>
      <c r="V132" s="70"/>
      <c r="W132" s="19"/>
      <c r="X132" s="25"/>
      <c r="Y132" s="144"/>
      <c r="Z132" s="208"/>
      <c r="AA132" s="209"/>
      <c r="AB132" s="55"/>
      <c r="AC132" s="69"/>
      <c r="AD132" s="70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144"/>
      <c r="R133" s="208"/>
      <c r="S133" s="209"/>
      <c r="T133" s="55"/>
      <c r="U133" s="69"/>
      <c r="V133" s="70"/>
      <c r="W133" s="19"/>
      <c r="X133" s="25"/>
      <c r="Y133" s="144"/>
      <c r="Z133" s="208"/>
      <c r="AA133" s="209"/>
      <c r="AB133" s="55"/>
      <c r="AC133" s="69"/>
      <c r="AD133" s="70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70566</v>
      </c>
      <c r="I134" s="66">
        <f>SUM(I136:I138)</f>
        <v>70566</v>
      </c>
      <c r="J134" s="208"/>
      <c r="K134" s="209"/>
      <c r="L134" s="55"/>
      <c r="M134" s="69"/>
      <c r="N134" s="70"/>
      <c r="O134" s="19"/>
      <c r="P134" s="25">
        <f>SUM(Q134+U134+V134)</f>
        <v>70566</v>
      </c>
      <c r="Q134" s="144">
        <f>SUM(Q136:Q138)</f>
        <v>70566</v>
      </c>
      <c r="R134" s="208"/>
      <c r="S134" s="209"/>
      <c r="T134" s="55"/>
      <c r="U134" s="69"/>
      <c r="V134" s="70"/>
      <c r="W134" s="19"/>
      <c r="X134" s="25">
        <f>SUM(Y134+AC134+AD134)</f>
        <v>70566</v>
      </c>
      <c r="Y134" s="144">
        <f>SUM(Y136:Y138)</f>
        <v>70566</v>
      </c>
      <c r="Z134" s="208"/>
      <c r="AA134" s="209"/>
      <c r="AB134" s="55"/>
      <c r="AC134" s="69"/>
      <c r="AD134" s="70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144"/>
      <c r="R135" s="208"/>
      <c r="S135" s="209"/>
      <c r="T135" s="55"/>
      <c r="U135" s="69"/>
      <c r="V135" s="70"/>
      <c r="W135" s="19"/>
      <c r="X135" s="25"/>
      <c r="Y135" s="144"/>
      <c r="Z135" s="208"/>
      <c r="AA135" s="209"/>
      <c r="AB135" s="55"/>
      <c r="AC135" s="69"/>
      <c r="AD135" s="70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70566</v>
      </c>
      <c r="I136" s="66">
        <v>70566</v>
      </c>
      <c r="J136" s="208"/>
      <c r="K136" s="209"/>
      <c r="L136" s="55"/>
      <c r="M136" s="69"/>
      <c r="N136" s="70"/>
      <c r="O136" s="19"/>
      <c r="P136" s="25">
        <f>SUM(Q136+U136+V136)</f>
        <v>70566</v>
      </c>
      <c r="Q136" s="144">
        <v>70566</v>
      </c>
      <c r="R136" s="208"/>
      <c r="S136" s="209"/>
      <c r="T136" s="55"/>
      <c r="U136" s="69"/>
      <c r="V136" s="70"/>
      <c r="W136" s="19"/>
      <c r="X136" s="25">
        <f>SUM(Y136+AC136+AD136)</f>
        <v>70566</v>
      </c>
      <c r="Y136" s="144">
        <v>70566</v>
      </c>
      <c r="Z136" s="208"/>
      <c r="AA136" s="209"/>
      <c r="AB136" s="55"/>
      <c r="AC136" s="69"/>
      <c r="AD136" s="70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66"/>
      <c r="J137" s="208"/>
      <c r="K137" s="209"/>
      <c r="L137" s="55"/>
      <c r="M137" s="69"/>
      <c r="N137" s="70"/>
      <c r="O137" s="19"/>
      <c r="P137" s="25">
        <f>SUM(Q137+U137+V137)</f>
        <v>0</v>
      </c>
      <c r="Q137" s="144"/>
      <c r="R137" s="208"/>
      <c r="S137" s="209"/>
      <c r="T137" s="55"/>
      <c r="U137" s="69"/>
      <c r="V137" s="70"/>
      <c r="W137" s="19"/>
      <c r="X137" s="25">
        <f>SUM(Y137+AC137+AD137)</f>
        <v>0</v>
      </c>
      <c r="Y137" s="144"/>
      <c r="Z137" s="208"/>
      <c r="AA137" s="209"/>
      <c r="AB137" s="55"/>
      <c r="AC137" s="69"/>
      <c r="AD137" s="70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>
        <f>SUM(Q138+U138+V138)</f>
        <v>0</v>
      </c>
      <c r="Q138" s="144">
        <v>0</v>
      </c>
      <c r="R138" s="208"/>
      <c r="S138" s="209"/>
      <c r="T138" s="55"/>
      <c r="U138" s="69"/>
      <c r="V138" s="70"/>
      <c r="W138" s="19"/>
      <c r="X138" s="25">
        <f>SUM(Y138+AC138+AD138)</f>
        <v>0</v>
      </c>
      <c r="Y138" s="144">
        <v>0</v>
      </c>
      <c r="Z138" s="208"/>
      <c r="AA138" s="209"/>
      <c r="AB138" s="55"/>
      <c r="AC138" s="69"/>
      <c r="AD138" s="70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144"/>
      <c r="R139" s="208"/>
      <c r="S139" s="209"/>
      <c r="T139" s="55"/>
      <c r="U139" s="69"/>
      <c r="V139" s="70"/>
      <c r="W139" s="19"/>
      <c r="X139" s="25"/>
      <c r="Y139" s="144"/>
      <c r="Z139" s="208"/>
      <c r="AA139" s="209"/>
      <c r="AB139" s="55"/>
      <c r="AC139" s="69"/>
      <c r="AD139" s="70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144"/>
      <c r="R140" s="208"/>
      <c r="S140" s="209"/>
      <c r="T140" s="55"/>
      <c r="U140" s="69"/>
      <c r="V140" s="70"/>
      <c r="W140" s="19"/>
      <c r="X140" s="25"/>
      <c r="Y140" s="144"/>
      <c r="Z140" s="208"/>
      <c r="AA140" s="209"/>
      <c r="AB140" s="55"/>
      <c r="AC140" s="69"/>
      <c r="AD140" s="70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144"/>
      <c r="R141" s="208"/>
      <c r="S141" s="209"/>
      <c r="T141" s="55"/>
      <c r="U141" s="69"/>
      <c r="V141" s="70"/>
      <c r="W141" s="19"/>
      <c r="X141" s="25"/>
      <c r="Y141" s="144"/>
      <c r="Z141" s="208"/>
      <c r="AA141" s="209"/>
      <c r="AB141" s="55"/>
      <c r="AC141" s="69"/>
      <c r="AD141" s="70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2956486</v>
      </c>
      <c r="I142" s="66">
        <v>2698965</v>
      </c>
      <c r="J142" s="208">
        <f>72000+19200</f>
        <v>91200</v>
      </c>
      <c r="K142" s="209"/>
      <c r="L142" s="55"/>
      <c r="M142" s="69"/>
      <c r="N142" s="82">
        <v>166321</v>
      </c>
      <c r="O142" s="19"/>
      <c r="P142" s="25">
        <f>SUM(Q142+R142+V142)</f>
        <v>2956486</v>
      </c>
      <c r="Q142" s="144">
        <v>2698965</v>
      </c>
      <c r="R142" s="208">
        <f>72000+19200</f>
        <v>91200</v>
      </c>
      <c r="S142" s="209"/>
      <c r="T142" s="55"/>
      <c r="U142" s="69"/>
      <c r="V142" s="82">
        <v>166321</v>
      </c>
      <c r="W142" s="19"/>
      <c r="X142" s="25">
        <f>SUM(Y142+Z142+AD142)</f>
        <v>2956486</v>
      </c>
      <c r="Y142" s="144">
        <v>2698965</v>
      </c>
      <c r="Z142" s="208">
        <f>72000+19200</f>
        <v>91200</v>
      </c>
      <c r="AA142" s="209"/>
      <c r="AB142" s="55"/>
      <c r="AC142" s="69"/>
      <c r="AD142" s="82">
        <v>166321</v>
      </c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144"/>
      <c r="R143" s="208"/>
      <c r="S143" s="209"/>
      <c r="T143" s="55"/>
      <c r="U143" s="69"/>
      <c r="V143" s="70"/>
      <c r="W143" s="19"/>
      <c r="X143" s="25"/>
      <c r="Y143" s="144"/>
      <c r="Z143" s="208"/>
      <c r="AA143" s="209"/>
      <c r="AB143" s="55"/>
      <c r="AC143" s="69"/>
      <c r="AD143" s="70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144"/>
      <c r="R144" s="208"/>
      <c r="S144" s="209"/>
      <c r="T144" s="55"/>
      <c r="U144" s="69"/>
      <c r="V144" s="70"/>
      <c r="W144" s="19"/>
      <c r="X144" s="25"/>
      <c r="Y144" s="144"/>
      <c r="Z144" s="208"/>
      <c r="AA144" s="209"/>
      <c r="AB144" s="55"/>
      <c r="AC144" s="69"/>
      <c r="AD144" s="70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144"/>
      <c r="R145" s="208"/>
      <c r="S145" s="209"/>
      <c r="T145" s="55"/>
      <c r="U145" s="69"/>
      <c r="V145" s="70"/>
      <c r="W145" s="19"/>
      <c r="X145" s="25"/>
      <c r="Y145" s="144"/>
      <c r="Z145" s="208"/>
      <c r="AA145" s="209"/>
      <c r="AB145" s="55"/>
      <c r="AC145" s="69"/>
      <c r="AD145" s="70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144"/>
      <c r="R146" s="208"/>
      <c r="S146" s="209"/>
      <c r="T146" s="55"/>
      <c r="U146" s="69"/>
      <c r="V146" s="70"/>
      <c r="W146" s="19"/>
      <c r="X146" s="25"/>
      <c r="Y146" s="144"/>
      <c r="Z146" s="208"/>
      <c r="AA146" s="209"/>
      <c r="AB146" s="55"/>
      <c r="AC146" s="69"/>
      <c r="AD146" s="70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144"/>
      <c r="R147" s="208"/>
      <c r="S147" s="209"/>
      <c r="T147" s="55"/>
      <c r="U147" s="69"/>
      <c r="V147" s="70"/>
      <c r="W147" s="19"/>
      <c r="X147" s="25"/>
      <c r="Y147" s="144"/>
      <c r="Z147" s="208"/>
      <c r="AA147" s="209"/>
      <c r="AB147" s="55"/>
      <c r="AC147" s="69"/>
      <c r="AD147" s="70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71"/>
      <c r="R148" s="362"/>
      <c r="S148" s="363"/>
      <c r="T148" s="72"/>
      <c r="U148" s="73"/>
      <c r="V148" s="74"/>
      <c r="W148" s="34"/>
      <c r="X148" s="29"/>
      <c r="Y148" s="71"/>
      <c r="Z148" s="362"/>
      <c r="AA148" s="363"/>
      <c r="AB148" s="72"/>
      <c r="AC148" s="73"/>
      <c r="AD148" s="74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2956486</v>
      </c>
      <c r="H162" s="366"/>
      <c r="I162" s="76">
        <f>SUM(M162+P162)</f>
        <v>2956486</v>
      </c>
      <c r="J162" s="77">
        <f>SUM(N162+Q162)</f>
        <v>2956486</v>
      </c>
      <c r="K162" s="367">
        <f>SUM(K163+K165)</f>
        <v>2790165</v>
      </c>
      <c r="L162" s="504"/>
      <c r="M162" s="94">
        <f>SUM(M163+M165)</f>
        <v>2790165</v>
      </c>
      <c r="N162" s="94">
        <f>SUM(N163+N165)</f>
        <v>2790165</v>
      </c>
      <c r="O162" s="105">
        <f>SUM(O163+O165)</f>
        <v>166321</v>
      </c>
      <c r="P162" s="42">
        <f>SUM(P163+P165)</f>
        <v>166321</v>
      </c>
      <c r="Q162" s="42">
        <f>SUM(Q163+Q165)</f>
        <v>166321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2956486</v>
      </c>
      <c r="H165" s="366"/>
      <c r="I165" s="76">
        <f>SUM(M165+P165)</f>
        <v>2956486</v>
      </c>
      <c r="J165" s="77">
        <f>SUM(N165+Q165)</f>
        <v>2956486</v>
      </c>
      <c r="K165" s="367">
        <v>2790165</v>
      </c>
      <c r="L165" s="504"/>
      <c r="M165" s="106">
        <v>2790165</v>
      </c>
      <c r="N165" s="94">
        <v>2790165</v>
      </c>
      <c r="O165" s="82">
        <v>166321</v>
      </c>
      <c r="P165" s="82">
        <v>166321</v>
      </c>
      <c r="Q165" s="82">
        <v>166321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74:D174"/>
    <mergeCell ref="F174:I174"/>
    <mergeCell ref="A177:D177"/>
    <mergeCell ref="F177:I177"/>
    <mergeCell ref="A175:D175"/>
    <mergeCell ref="F175:I175"/>
    <mergeCell ref="A176:D176"/>
    <mergeCell ref="F176:I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F152:G152"/>
    <mergeCell ref="J152:K152"/>
    <mergeCell ref="R152:S152"/>
    <mergeCell ref="G160:H160"/>
    <mergeCell ref="K160:L160"/>
    <mergeCell ref="A154:O154"/>
    <mergeCell ref="A155:O155"/>
    <mergeCell ref="G156:Q156"/>
    <mergeCell ref="A166:D166"/>
    <mergeCell ref="G166:H166"/>
    <mergeCell ref="K166:L166"/>
    <mergeCell ref="A156:D160"/>
    <mergeCell ref="E156:E160"/>
    <mergeCell ref="Z151:AA151"/>
    <mergeCell ref="A153:Y153"/>
    <mergeCell ref="K158:N159"/>
    <mergeCell ref="O158:Q159"/>
    <mergeCell ref="K157:Q157"/>
    <mergeCell ref="G157:J159"/>
    <mergeCell ref="A152:D152"/>
    <mergeCell ref="J148:K148"/>
    <mergeCell ref="A151:D151"/>
    <mergeCell ref="F151:G151"/>
    <mergeCell ref="J151:K151"/>
    <mergeCell ref="A150:D150"/>
    <mergeCell ref="R151:S151"/>
    <mergeCell ref="Z152:AA152"/>
    <mergeCell ref="F150:G150"/>
    <mergeCell ref="J150:K150"/>
    <mergeCell ref="R150:S150"/>
    <mergeCell ref="Z150:AA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R136:S136"/>
    <mergeCell ref="Z133:AA133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3:D123"/>
    <mergeCell ref="F123:G123"/>
    <mergeCell ref="R123:S123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J97:L97"/>
    <mergeCell ref="A98:F98"/>
    <mergeCell ref="G98:I98"/>
    <mergeCell ref="A99:F99"/>
    <mergeCell ref="A97:F97"/>
    <mergeCell ref="G97:I97"/>
    <mergeCell ref="G99:I99"/>
    <mergeCell ref="J99:L99"/>
    <mergeCell ref="J96:L96"/>
    <mergeCell ref="A91:F91"/>
    <mergeCell ref="G91:I91"/>
    <mergeCell ref="J91:L91"/>
    <mergeCell ref="A95:F95"/>
    <mergeCell ref="G95:I95"/>
    <mergeCell ref="J95:L95"/>
    <mergeCell ref="G92:I93"/>
    <mergeCell ref="J92:L93"/>
    <mergeCell ref="A90:F90"/>
    <mergeCell ref="G90:I90"/>
    <mergeCell ref="J90:L90"/>
    <mergeCell ref="J98:L98"/>
    <mergeCell ref="A92:F93"/>
    <mergeCell ref="A96:F96"/>
    <mergeCell ref="A94:F94"/>
    <mergeCell ref="G94:I94"/>
    <mergeCell ref="J94:L94"/>
    <mergeCell ref="G96:I96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3:G53"/>
    <mergeCell ref="F55:G55"/>
    <mergeCell ref="I55:L55"/>
    <mergeCell ref="A54:D54"/>
    <mergeCell ref="I53:L53"/>
    <mergeCell ref="I47:L48"/>
    <mergeCell ref="A48:H48"/>
    <mergeCell ref="A49:L50"/>
    <mergeCell ref="F57:G57"/>
    <mergeCell ref="I57:L57"/>
    <mergeCell ref="A51:D52"/>
    <mergeCell ref="F51:G52"/>
    <mergeCell ref="A55:D55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1:D1"/>
    <mergeCell ref="F1:G1"/>
    <mergeCell ref="H1:L1"/>
    <mergeCell ref="C2:D2"/>
    <mergeCell ref="F2:G2"/>
    <mergeCell ref="H2:L2"/>
    <mergeCell ref="F136:G136"/>
    <mergeCell ref="J137:K137"/>
    <mergeCell ref="J122:K122"/>
    <mergeCell ref="A138:D138"/>
    <mergeCell ref="F138:G138"/>
    <mergeCell ref="J138:K138"/>
    <mergeCell ref="J136:K136"/>
    <mergeCell ref="J123:K123"/>
    <mergeCell ref="F135:G135"/>
    <mergeCell ref="A126:D126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A101:F101"/>
    <mergeCell ref="A137:D137"/>
    <mergeCell ref="F66:G66"/>
    <mergeCell ref="I66:L66"/>
    <mergeCell ref="A67:D67"/>
    <mergeCell ref="F67:G67"/>
    <mergeCell ref="I67:L67"/>
    <mergeCell ref="A65:D65"/>
    <mergeCell ref="F65:G65"/>
    <mergeCell ref="A69:D69"/>
    <mergeCell ref="F69:G69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A75:D76"/>
    <mergeCell ref="F75:G76"/>
    <mergeCell ref="H75:H76"/>
    <mergeCell ref="I75:L75"/>
    <mergeCell ref="I76:L76"/>
    <mergeCell ref="A73:D73"/>
    <mergeCell ref="F73:G73"/>
    <mergeCell ref="I73:L73"/>
    <mergeCell ref="A71:D71"/>
    <mergeCell ref="F71:G71"/>
    <mergeCell ref="I71:L71"/>
    <mergeCell ref="A72:D72"/>
    <mergeCell ref="F72:G72"/>
    <mergeCell ref="I72:L72"/>
    <mergeCell ref="A77:D77"/>
    <mergeCell ref="F77:G77"/>
    <mergeCell ref="I77:L77"/>
    <mergeCell ref="A78:D78"/>
    <mergeCell ref="F78:G78"/>
    <mergeCell ref="I78:L78"/>
    <mergeCell ref="A79:D79"/>
    <mergeCell ref="F79:G79"/>
    <mergeCell ref="I79:L79"/>
    <mergeCell ref="A80:D80"/>
    <mergeCell ref="F80:G80"/>
    <mergeCell ref="I80:L80"/>
    <mergeCell ref="A81:D81"/>
    <mergeCell ref="F81:G81"/>
    <mergeCell ref="I81:L81"/>
    <mergeCell ref="A82:D82"/>
    <mergeCell ref="F82:G82"/>
    <mergeCell ref="I82:L82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R122:S122"/>
    <mergeCell ref="R137:S137"/>
    <mergeCell ref="R138:S138"/>
    <mergeCell ref="Z122:AA122"/>
    <mergeCell ref="Z136:AA136"/>
    <mergeCell ref="Z137:AA137"/>
    <mergeCell ref="Z138:AA138"/>
    <mergeCell ref="Z125:AA125"/>
    <mergeCell ref="Z127:AA127"/>
    <mergeCell ref="Z129:AA129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05">
      <selection activeCell="X118" sqref="X118:AE145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6" width="11.00390625" style="0" customWidth="1"/>
    <col min="17" max="17" width="11.57421875" style="0" customWidth="1"/>
    <col min="21" max="21" width="10.28125" style="0" customWidth="1"/>
    <col min="23" max="23" width="9.421875" style="0" customWidth="1"/>
    <col min="24" max="24" width="10.14062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16892335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698616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/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/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17590951</v>
      </c>
      <c r="I118" s="67">
        <f>SUM(I121)</f>
        <v>16476735</v>
      </c>
      <c r="J118" s="346">
        <f>SUM(J125)</f>
        <v>415600</v>
      </c>
      <c r="K118" s="347"/>
      <c r="L118" s="68"/>
      <c r="M118" s="69"/>
      <c r="N118" s="70">
        <f>SUM(N121+N122)</f>
        <v>698616</v>
      </c>
      <c r="O118" s="19"/>
      <c r="P118" s="1">
        <f>SUM(P119+P121+P122+P125)</f>
        <v>17590951</v>
      </c>
      <c r="Q118" s="67">
        <f>SUM(Q121)</f>
        <v>16476735</v>
      </c>
      <c r="R118" s="346">
        <f>SUM(R125)</f>
        <v>415600</v>
      </c>
      <c r="S118" s="347"/>
      <c r="T118" s="68"/>
      <c r="U118" s="69"/>
      <c r="V118" s="70">
        <f>SUM(V121+V122)</f>
        <v>698616</v>
      </c>
      <c r="W118" s="19"/>
      <c r="X118" s="1">
        <f>SUM(X119+X121+X122+X125)</f>
        <v>17590951</v>
      </c>
      <c r="Y118" s="67">
        <f>SUM(Y121)</f>
        <v>16476735</v>
      </c>
      <c r="Z118" s="346">
        <f>SUM(Z125)</f>
        <v>415600</v>
      </c>
      <c r="AA118" s="347"/>
      <c r="AB118" s="68"/>
      <c r="AC118" s="69"/>
      <c r="AD118" s="70">
        <f>SUM(AD121+AD122)</f>
        <v>698616</v>
      </c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66" t="s">
        <v>116</v>
      </c>
      <c r="R119" s="208" t="s">
        <v>116</v>
      </c>
      <c r="S119" s="209"/>
      <c r="T119" s="55" t="s">
        <v>116</v>
      </c>
      <c r="U119" s="69" t="s">
        <v>116</v>
      </c>
      <c r="V119" s="70"/>
      <c r="W119" s="19" t="s">
        <v>116</v>
      </c>
      <c r="X119" s="25"/>
      <c r="Y119" s="66" t="s">
        <v>116</v>
      </c>
      <c r="Z119" s="208" t="s">
        <v>116</v>
      </c>
      <c r="AA119" s="209"/>
      <c r="AB119" s="55" t="s">
        <v>116</v>
      </c>
      <c r="AC119" s="69" t="s">
        <v>116</v>
      </c>
      <c r="AD119" s="70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66"/>
      <c r="R120" s="208"/>
      <c r="S120" s="209"/>
      <c r="T120" s="55"/>
      <c r="U120" s="69"/>
      <c r="V120" s="70"/>
      <c r="W120" s="19"/>
      <c r="X120" s="25"/>
      <c r="Y120" s="66"/>
      <c r="Z120" s="208"/>
      <c r="AA120" s="209"/>
      <c r="AB120" s="55"/>
      <c r="AC120" s="69"/>
      <c r="AD120" s="70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16841203</v>
      </c>
      <c r="I121" s="66">
        <f>5353180+10982100+141455</f>
        <v>16476735</v>
      </c>
      <c r="J121" s="208" t="s">
        <v>116</v>
      </c>
      <c r="K121" s="209"/>
      <c r="L121" s="55" t="s">
        <v>116</v>
      </c>
      <c r="M121" s="69"/>
      <c r="N121" s="82">
        <f>285600+78868</f>
        <v>364468</v>
      </c>
      <c r="O121" s="19"/>
      <c r="P121" s="25">
        <f>SUM(Q121+U121+V121)</f>
        <v>16841203</v>
      </c>
      <c r="Q121" s="66">
        <f>5353180+10982100+141455</f>
        <v>16476735</v>
      </c>
      <c r="R121" s="208" t="s">
        <v>116</v>
      </c>
      <c r="S121" s="209"/>
      <c r="T121" s="55" t="s">
        <v>116</v>
      </c>
      <c r="U121" s="69"/>
      <c r="V121" s="82">
        <f>285600+78868</f>
        <v>364468</v>
      </c>
      <c r="W121" s="19"/>
      <c r="X121" s="25">
        <f>SUM(Y121+AC121+AD121)</f>
        <v>16841203</v>
      </c>
      <c r="Y121" s="66">
        <f>5353180+10982100+141455</f>
        <v>16476735</v>
      </c>
      <c r="Z121" s="208" t="s">
        <v>116</v>
      </c>
      <c r="AA121" s="209"/>
      <c r="AB121" s="55" t="s">
        <v>116</v>
      </c>
      <c r="AC121" s="69"/>
      <c r="AD121" s="82">
        <f>285600+78868</f>
        <v>364468</v>
      </c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334148</v>
      </c>
      <c r="I122" s="66"/>
      <c r="J122" s="208" t="s">
        <v>116</v>
      </c>
      <c r="K122" s="209"/>
      <c r="L122" s="55" t="s">
        <v>116</v>
      </c>
      <c r="M122" s="69"/>
      <c r="N122" s="82">
        <f>225082+109066</f>
        <v>334148</v>
      </c>
      <c r="O122" s="19"/>
      <c r="P122" s="25">
        <f>SUM(Q122+U122+V122)</f>
        <v>334148</v>
      </c>
      <c r="Q122" s="66"/>
      <c r="R122" s="208" t="s">
        <v>116</v>
      </c>
      <c r="S122" s="209"/>
      <c r="T122" s="55" t="s">
        <v>116</v>
      </c>
      <c r="U122" s="69"/>
      <c r="V122" s="82">
        <f>225082+109066</f>
        <v>334148</v>
      </c>
      <c r="W122" s="19"/>
      <c r="X122" s="25">
        <f>SUM(Y122+AC122+AD122)</f>
        <v>334148</v>
      </c>
      <c r="Y122" s="66"/>
      <c r="Z122" s="208" t="s">
        <v>116</v>
      </c>
      <c r="AA122" s="209"/>
      <c r="AB122" s="55" t="s">
        <v>116</v>
      </c>
      <c r="AC122" s="69"/>
      <c r="AD122" s="82">
        <f>225082+109066</f>
        <v>334148</v>
      </c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66" t="s">
        <v>116</v>
      </c>
      <c r="R123" s="208" t="s">
        <v>116</v>
      </c>
      <c r="S123" s="209"/>
      <c r="T123" s="55" t="s">
        <v>116</v>
      </c>
      <c r="U123" s="69" t="s">
        <v>116</v>
      </c>
      <c r="V123" s="70"/>
      <c r="W123" s="19" t="s">
        <v>116</v>
      </c>
      <c r="X123" s="25"/>
      <c r="Y123" s="66" t="s">
        <v>116</v>
      </c>
      <c r="Z123" s="208" t="s">
        <v>116</v>
      </c>
      <c r="AA123" s="209"/>
      <c r="AB123" s="55" t="s">
        <v>116</v>
      </c>
      <c r="AC123" s="69" t="s">
        <v>116</v>
      </c>
      <c r="AD123" s="70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66" t="s">
        <v>116</v>
      </c>
      <c r="R124" s="208" t="s">
        <v>116</v>
      </c>
      <c r="S124" s="209"/>
      <c r="T124" s="55" t="s">
        <v>116</v>
      </c>
      <c r="U124" s="69" t="s">
        <v>116</v>
      </c>
      <c r="V124" s="70"/>
      <c r="W124" s="19" t="s">
        <v>116</v>
      </c>
      <c r="X124" s="25"/>
      <c r="Y124" s="66" t="s">
        <v>116</v>
      </c>
      <c r="Z124" s="208" t="s">
        <v>116</v>
      </c>
      <c r="AA124" s="209"/>
      <c r="AB124" s="55" t="s">
        <v>116</v>
      </c>
      <c r="AC124" s="69" t="s">
        <v>116</v>
      </c>
      <c r="AD124" s="70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415600</v>
      </c>
      <c r="I125" s="66" t="s">
        <v>116</v>
      </c>
      <c r="J125" s="208">
        <f>377200+19200+19200</f>
        <v>415600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>
        <f>SUM(R125+T125)</f>
        <v>415600</v>
      </c>
      <c r="Q125" s="66" t="s">
        <v>116</v>
      </c>
      <c r="R125" s="208">
        <f>377200+19200+19200</f>
        <v>415600</v>
      </c>
      <c r="S125" s="209"/>
      <c r="T125" s="55"/>
      <c r="U125" s="69" t="s">
        <v>116</v>
      </c>
      <c r="V125" s="70" t="s">
        <v>116</v>
      </c>
      <c r="W125" s="19" t="s">
        <v>116</v>
      </c>
      <c r="X125" s="25">
        <f>SUM(Z125+AB125)</f>
        <v>415600</v>
      </c>
      <c r="Y125" s="66" t="s">
        <v>116</v>
      </c>
      <c r="Z125" s="208">
        <f>377200+19200+19200</f>
        <v>415600</v>
      </c>
      <c r="AA125" s="209"/>
      <c r="AB125" s="55"/>
      <c r="AC125" s="69" t="s">
        <v>116</v>
      </c>
      <c r="AD125" s="70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66" t="s">
        <v>116</v>
      </c>
      <c r="R126" s="208" t="s">
        <v>116</v>
      </c>
      <c r="S126" s="209"/>
      <c r="T126" s="55" t="s">
        <v>116</v>
      </c>
      <c r="U126" s="69" t="s">
        <v>116</v>
      </c>
      <c r="V126" s="70"/>
      <c r="W126" s="19"/>
      <c r="X126" s="25"/>
      <c r="Y126" s="66" t="s">
        <v>116</v>
      </c>
      <c r="Z126" s="208" t="s">
        <v>116</v>
      </c>
      <c r="AA126" s="209"/>
      <c r="AB126" s="55" t="s">
        <v>116</v>
      </c>
      <c r="AC126" s="69" t="s">
        <v>116</v>
      </c>
      <c r="AD126" s="70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66" t="s">
        <v>116</v>
      </c>
      <c r="R127" s="208" t="s">
        <v>116</v>
      </c>
      <c r="S127" s="209"/>
      <c r="T127" s="55" t="s">
        <v>116</v>
      </c>
      <c r="U127" s="69" t="s">
        <v>116</v>
      </c>
      <c r="V127" s="70"/>
      <c r="W127" s="19" t="s">
        <v>116</v>
      </c>
      <c r="X127" s="25"/>
      <c r="Y127" s="66" t="s">
        <v>116</v>
      </c>
      <c r="Z127" s="208" t="s">
        <v>116</v>
      </c>
      <c r="AA127" s="209"/>
      <c r="AB127" s="55" t="s">
        <v>116</v>
      </c>
      <c r="AC127" s="69" t="s">
        <v>116</v>
      </c>
      <c r="AD127" s="70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102"/>
      <c r="O128" s="19"/>
      <c r="P128" s="25"/>
      <c r="Q128" s="66"/>
      <c r="R128" s="208"/>
      <c r="S128" s="209"/>
      <c r="T128" s="55"/>
      <c r="U128" s="69"/>
      <c r="V128" s="102"/>
      <c r="W128" s="19"/>
      <c r="X128" s="25"/>
      <c r="Y128" s="66"/>
      <c r="Z128" s="208"/>
      <c r="AA128" s="209"/>
      <c r="AB128" s="55"/>
      <c r="AC128" s="69"/>
      <c r="AD128" s="102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17590951</v>
      </c>
      <c r="I129" s="25">
        <f>SUM(I130+I134+I139+I141+I142)</f>
        <v>16476735</v>
      </c>
      <c r="J129" s="208">
        <f>SUM(J130+J134+J139+J141+J142)</f>
        <v>415600</v>
      </c>
      <c r="K129" s="209"/>
      <c r="L129" s="55"/>
      <c r="M129" s="101"/>
      <c r="N129" s="104">
        <f>SUM(N130+N134+N139+N141+N142)</f>
        <v>698616</v>
      </c>
      <c r="O129" s="100"/>
      <c r="P129" s="25">
        <f>SUM(P130+P134+P139+P141+P142)</f>
        <v>17590951</v>
      </c>
      <c r="Q129" s="25">
        <f>SUM(Q130+Q134+Q139+Q141+Q142)</f>
        <v>16476735</v>
      </c>
      <c r="R129" s="208">
        <f>SUM(R130+R134+R139+R141+R142)</f>
        <v>415600</v>
      </c>
      <c r="S129" s="209"/>
      <c r="T129" s="55"/>
      <c r="U129" s="101"/>
      <c r="V129" s="104">
        <f>SUM(V130+V134+V139+V141+V142)</f>
        <v>698616</v>
      </c>
      <c r="W129" s="100"/>
      <c r="X129" s="25">
        <f>SUM(X130+X134+X139+X141+X142)</f>
        <v>17590951</v>
      </c>
      <c r="Y129" s="25">
        <f>SUM(Y130+Y134+Y139+Y141+Y142)</f>
        <v>16476735</v>
      </c>
      <c r="Z129" s="208">
        <f>SUM(Z130+Z134+Z139+Z141+Z142)</f>
        <v>415600</v>
      </c>
      <c r="AA129" s="209"/>
      <c r="AB129" s="55"/>
      <c r="AC129" s="101"/>
      <c r="AD129" s="104">
        <f>SUM(AD130+AD134+AD139+AD141+AD142)</f>
        <v>698616</v>
      </c>
      <c r="AE129" s="100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10982100</v>
      </c>
      <c r="I130" s="25">
        <f>SUM(I131:I132)</f>
        <v>10982100</v>
      </c>
      <c r="J130" s="208"/>
      <c r="K130" s="209"/>
      <c r="L130" s="55"/>
      <c r="M130" s="69"/>
      <c r="N130" s="103"/>
      <c r="O130" s="19"/>
      <c r="P130" s="25">
        <f>SUM(P131:P132)</f>
        <v>10982100</v>
      </c>
      <c r="Q130" s="25">
        <f>SUM(Q131:Q132)</f>
        <v>10982100</v>
      </c>
      <c r="R130" s="208"/>
      <c r="S130" s="209"/>
      <c r="T130" s="55"/>
      <c r="U130" s="69"/>
      <c r="V130" s="103"/>
      <c r="W130" s="19"/>
      <c r="X130" s="25">
        <f>SUM(X131:X132)</f>
        <v>10982100</v>
      </c>
      <c r="Y130" s="25">
        <f>SUM(Y131:Y132)</f>
        <v>10982100</v>
      </c>
      <c r="Z130" s="208"/>
      <c r="AA130" s="209"/>
      <c r="AB130" s="55"/>
      <c r="AC130" s="69"/>
      <c r="AD130" s="103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10982100</v>
      </c>
      <c r="I131" s="66">
        <v>10982100</v>
      </c>
      <c r="J131" s="208"/>
      <c r="K131" s="209"/>
      <c r="L131" s="55"/>
      <c r="M131" s="69"/>
      <c r="N131" s="70"/>
      <c r="O131" s="19"/>
      <c r="P131" s="25">
        <f>SUM(Q131+U131+V131)</f>
        <v>10982100</v>
      </c>
      <c r="Q131" s="66">
        <v>10982100</v>
      </c>
      <c r="R131" s="208"/>
      <c r="S131" s="209"/>
      <c r="T131" s="55"/>
      <c r="U131" s="69"/>
      <c r="V131" s="70"/>
      <c r="W131" s="19"/>
      <c r="X131" s="25">
        <f>SUM(Y131+AC131+AD131)</f>
        <v>10982100</v>
      </c>
      <c r="Y131" s="66">
        <v>10982100</v>
      </c>
      <c r="Z131" s="208"/>
      <c r="AA131" s="209"/>
      <c r="AB131" s="55"/>
      <c r="AC131" s="69"/>
      <c r="AD131" s="70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66"/>
      <c r="R132" s="208"/>
      <c r="S132" s="209"/>
      <c r="T132" s="55"/>
      <c r="U132" s="69"/>
      <c r="V132" s="70"/>
      <c r="W132" s="19"/>
      <c r="X132" s="25"/>
      <c r="Y132" s="66"/>
      <c r="Z132" s="208"/>
      <c r="AA132" s="209"/>
      <c r="AB132" s="55"/>
      <c r="AC132" s="69"/>
      <c r="AD132" s="70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66"/>
      <c r="R133" s="208"/>
      <c r="S133" s="209"/>
      <c r="T133" s="55"/>
      <c r="U133" s="69"/>
      <c r="V133" s="70"/>
      <c r="W133" s="19"/>
      <c r="X133" s="25"/>
      <c r="Y133" s="66"/>
      <c r="Z133" s="208"/>
      <c r="AA133" s="209"/>
      <c r="AB133" s="55"/>
      <c r="AC133" s="69"/>
      <c r="AD133" s="70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209163</v>
      </c>
      <c r="I134" s="66">
        <f>SUM(I136:I138)</f>
        <v>209163</v>
      </c>
      <c r="J134" s="208"/>
      <c r="K134" s="209"/>
      <c r="L134" s="55"/>
      <c r="M134" s="69"/>
      <c r="N134" s="70"/>
      <c r="O134" s="19"/>
      <c r="P134" s="25">
        <f>SUM(Q134+U134+V134)</f>
        <v>209163</v>
      </c>
      <c r="Q134" s="66">
        <f>SUM(Q136:Q138)</f>
        <v>209163</v>
      </c>
      <c r="R134" s="208"/>
      <c r="S134" s="209"/>
      <c r="T134" s="55"/>
      <c r="U134" s="69"/>
      <c r="V134" s="70"/>
      <c r="W134" s="19"/>
      <c r="X134" s="25">
        <f>SUM(Y134+AC134+AD134)</f>
        <v>209163</v>
      </c>
      <c r="Y134" s="66">
        <f>SUM(Y136:Y138)</f>
        <v>209163</v>
      </c>
      <c r="Z134" s="208"/>
      <c r="AA134" s="209"/>
      <c r="AB134" s="55"/>
      <c r="AC134" s="69"/>
      <c r="AD134" s="70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66"/>
      <c r="R135" s="208"/>
      <c r="S135" s="209"/>
      <c r="T135" s="55"/>
      <c r="U135" s="69"/>
      <c r="V135" s="70"/>
      <c r="W135" s="19"/>
      <c r="X135" s="25"/>
      <c r="Y135" s="66"/>
      <c r="Z135" s="208"/>
      <c r="AA135" s="209"/>
      <c r="AB135" s="55"/>
      <c r="AC135" s="69"/>
      <c r="AD135" s="70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206163</v>
      </c>
      <c r="I136" s="66">
        <v>206163</v>
      </c>
      <c r="J136" s="208"/>
      <c r="K136" s="209"/>
      <c r="L136" s="55"/>
      <c r="M136" s="69"/>
      <c r="N136" s="70"/>
      <c r="O136" s="19"/>
      <c r="P136" s="25">
        <f>SUM(Q136+U136+V136)</f>
        <v>206163</v>
      </c>
      <c r="Q136" s="66">
        <v>206163</v>
      </c>
      <c r="R136" s="208"/>
      <c r="S136" s="209"/>
      <c r="T136" s="55"/>
      <c r="U136" s="69"/>
      <c r="V136" s="70"/>
      <c r="W136" s="19"/>
      <c r="X136" s="25">
        <f>SUM(Y136+AC136+AD136)</f>
        <v>206163</v>
      </c>
      <c r="Y136" s="66">
        <v>206163</v>
      </c>
      <c r="Z136" s="208"/>
      <c r="AA136" s="209"/>
      <c r="AB136" s="55"/>
      <c r="AC136" s="69"/>
      <c r="AD136" s="70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3000</v>
      </c>
      <c r="I137" s="66">
        <v>3000</v>
      </c>
      <c r="J137" s="208"/>
      <c r="K137" s="209"/>
      <c r="L137" s="55"/>
      <c r="M137" s="69"/>
      <c r="N137" s="70"/>
      <c r="O137" s="19"/>
      <c r="P137" s="25">
        <f>SUM(Q137+U137+V137)</f>
        <v>3000</v>
      </c>
      <c r="Q137" s="66">
        <v>3000</v>
      </c>
      <c r="R137" s="208"/>
      <c r="S137" s="209"/>
      <c r="T137" s="55"/>
      <c r="U137" s="69"/>
      <c r="V137" s="70"/>
      <c r="W137" s="19"/>
      <c r="X137" s="25">
        <f>SUM(Y137+AC137+AD137)</f>
        <v>3000</v>
      </c>
      <c r="Y137" s="66">
        <v>3000</v>
      </c>
      <c r="Z137" s="208"/>
      <c r="AA137" s="209"/>
      <c r="AB137" s="55"/>
      <c r="AC137" s="69"/>
      <c r="AD137" s="70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>
        <f>SUM(Q138+U138+V138)</f>
        <v>0</v>
      </c>
      <c r="Q138" s="66">
        <v>0</v>
      </c>
      <c r="R138" s="208"/>
      <c r="S138" s="209"/>
      <c r="T138" s="55"/>
      <c r="U138" s="69"/>
      <c r="V138" s="70"/>
      <c r="W138" s="19"/>
      <c r="X138" s="25">
        <f>SUM(Y138+AC138+AD138)</f>
        <v>0</v>
      </c>
      <c r="Y138" s="66">
        <v>0</v>
      </c>
      <c r="Z138" s="208"/>
      <c r="AA138" s="209"/>
      <c r="AB138" s="55"/>
      <c r="AC138" s="69"/>
      <c r="AD138" s="70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66"/>
      <c r="R139" s="208"/>
      <c r="S139" s="209"/>
      <c r="T139" s="55"/>
      <c r="U139" s="69"/>
      <c r="V139" s="70"/>
      <c r="W139" s="19"/>
      <c r="X139" s="25"/>
      <c r="Y139" s="66"/>
      <c r="Z139" s="208"/>
      <c r="AA139" s="209"/>
      <c r="AB139" s="55"/>
      <c r="AC139" s="69"/>
      <c r="AD139" s="70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66"/>
      <c r="R140" s="208"/>
      <c r="S140" s="209"/>
      <c r="T140" s="55"/>
      <c r="U140" s="69"/>
      <c r="V140" s="70"/>
      <c r="W140" s="19"/>
      <c r="X140" s="25"/>
      <c r="Y140" s="66"/>
      <c r="Z140" s="208"/>
      <c r="AA140" s="209"/>
      <c r="AB140" s="55"/>
      <c r="AC140" s="69"/>
      <c r="AD140" s="70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66"/>
      <c r="R141" s="208"/>
      <c r="S141" s="209"/>
      <c r="T141" s="55"/>
      <c r="U141" s="69"/>
      <c r="V141" s="70"/>
      <c r="W141" s="19"/>
      <c r="X141" s="25"/>
      <c r="Y141" s="66"/>
      <c r="Z141" s="208"/>
      <c r="AA141" s="209"/>
      <c r="AB141" s="55"/>
      <c r="AC141" s="69"/>
      <c r="AD141" s="70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6399688</v>
      </c>
      <c r="I142" s="66">
        <v>5285472</v>
      </c>
      <c r="J142" s="208">
        <f>377200+19200+19200</f>
        <v>415600</v>
      </c>
      <c r="K142" s="209"/>
      <c r="L142" s="55"/>
      <c r="M142" s="69"/>
      <c r="N142" s="82">
        <v>698616</v>
      </c>
      <c r="O142" s="19"/>
      <c r="P142" s="25">
        <f>SUM(Q142+R142+V142)</f>
        <v>6399688</v>
      </c>
      <c r="Q142" s="66">
        <v>5285472</v>
      </c>
      <c r="R142" s="208">
        <f>377200+19200+19200</f>
        <v>415600</v>
      </c>
      <c r="S142" s="209"/>
      <c r="T142" s="55"/>
      <c r="U142" s="69"/>
      <c r="V142" s="82">
        <v>698616</v>
      </c>
      <c r="W142" s="19"/>
      <c r="X142" s="25">
        <f>SUM(Y142+Z142+AD142)</f>
        <v>6399688</v>
      </c>
      <c r="Y142" s="66">
        <v>5285472</v>
      </c>
      <c r="Z142" s="208">
        <f>377200+19200+19200</f>
        <v>415600</v>
      </c>
      <c r="AA142" s="209"/>
      <c r="AB142" s="55"/>
      <c r="AC142" s="69"/>
      <c r="AD142" s="82">
        <v>698616</v>
      </c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66"/>
      <c r="R143" s="208"/>
      <c r="S143" s="209"/>
      <c r="T143" s="55"/>
      <c r="U143" s="69"/>
      <c r="V143" s="70"/>
      <c r="W143" s="19"/>
      <c r="X143" s="25"/>
      <c r="Y143" s="66"/>
      <c r="Z143" s="208"/>
      <c r="AA143" s="209"/>
      <c r="AB143" s="55"/>
      <c r="AC143" s="69"/>
      <c r="AD143" s="70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66"/>
      <c r="R144" s="208"/>
      <c r="S144" s="209"/>
      <c r="T144" s="55"/>
      <c r="U144" s="69"/>
      <c r="V144" s="70"/>
      <c r="W144" s="19"/>
      <c r="X144" s="25"/>
      <c r="Y144" s="66"/>
      <c r="Z144" s="208"/>
      <c r="AA144" s="209"/>
      <c r="AB144" s="55"/>
      <c r="AC144" s="69"/>
      <c r="AD144" s="70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66"/>
      <c r="R145" s="208"/>
      <c r="S145" s="209"/>
      <c r="T145" s="55"/>
      <c r="U145" s="69"/>
      <c r="V145" s="70"/>
      <c r="W145" s="19"/>
      <c r="X145" s="25"/>
      <c r="Y145" s="66"/>
      <c r="Z145" s="208"/>
      <c r="AA145" s="209"/>
      <c r="AB145" s="55"/>
      <c r="AC145" s="69"/>
      <c r="AD145" s="70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6399688</v>
      </c>
      <c r="H162" s="366"/>
      <c r="I162" s="76">
        <f>SUM(M162+P162)</f>
        <v>6399688</v>
      </c>
      <c r="J162" s="77">
        <f>SUM(N162+Q162)</f>
        <v>6399688</v>
      </c>
      <c r="K162" s="367">
        <f>SUM(K163+K165)</f>
        <v>5701072</v>
      </c>
      <c r="L162" s="504"/>
      <c r="M162" s="94">
        <f>SUM(M163+M165)</f>
        <v>5701072</v>
      </c>
      <c r="N162" s="94">
        <f>SUM(N163+N165)</f>
        <v>5701072</v>
      </c>
      <c r="O162" s="105">
        <f>SUM(O163+O165)</f>
        <v>698616</v>
      </c>
      <c r="P162" s="42">
        <f>SUM(P163+P165)</f>
        <v>698616</v>
      </c>
      <c r="Q162" s="42">
        <f>SUM(Q163+Q165)</f>
        <v>698616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6399688</v>
      </c>
      <c r="H165" s="366"/>
      <c r="I165" s="76">
        <f>SUM(M165+P165)</f>
        <v>6399688</v>
      </c>
      <c r="J165" s="77">
        <f>SUM(N165+Q165)</f>
        <v>6399688</v>
      </c>
      <c r="K165" s="367">
        <v>5701072</v>
      </c>
      <c r="L165" s="504"/>
      <c r="M165" s="106">
        <v>5701072</v>
      </c>
      <c r="N165" s="94">
        <v>5701072</v>
      </c>
      <c r="O165" s="40">
        <v>698616</v>
      </c>
      <c r="P165" s="40">
        <v>698616</v>
      </c>
      <c r="Q165" s="40">
        <v>698616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R122:S122"/>
    <mergeCell ref="R137:S137"/>
    <mergeCell ref="R138:S138"/>
    <mergeCell ref="Z122:AA122"/>
    <mergeCell ref="Z136:AA136"/>
    <mergeCell ref="Z137:AA137"/>
    <mergeCell ref="Z138:AA138"/>
    <mergeCell ref="R136:S136"/>
    <mergeCell ref="Z123:AA123"/>
    <mergeCell ref="R124:S124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A81:D81"/>
    <mergeCell ref="F81:G81"/>
    <mergeCell ref="I81:L81"/>
    <mergeCell ref="A82:D82"/>
    <mergeCell ref="F82:G82"/>
    <mergeCell ref="I82:L82"/>
    <mergeCell ref="A79:D79"/>
    <mergeCell ref="F79:G79"/>
    <mergeCell ref="I79:L79"/>
    <mergeCell ref="A80:D80"/>
    <mergeCell ref="F80:G80"/>
    <mergeCell ref="I80:L80"/>
    <mergeCell ref="I72:L72"/>
    <mergeCell ref="A77:D77"/>
    <mergeCell ref="F77:G77"/>
    <mergeCell ref="I77:L77"/>
    <mergeCell ref="A78:D78"/>
    <mergeCell ref="F78:G78"/>
    <mergeCell ref="I78:L78"/>
    <mergeCell ref="A75:D76"/>
    <mergeCell ref="F75:G76"/>
    <mergeCell ref="H75:H76"/>
    <mergeCell ref="I75:L75"/>
    <mergeCell ref="I76:L76"/>
    <mergeCell ref="A71:D71"/>
    <mergeCell ref="F71:G71"/>
    <mergeCell ref="I71:L71"/>
    <mergeCell ref="A72:D72"/>
    <mergeCell ref="F72:G72"/>
    <mergeCell ref="A73:D73"/>
    <mergeCell ref="F73:G73"/>
    <mergeCell ref="I73:L73"/>
    <mergeCell ref="A63:D64"/>
    <mergeCell ref="F63:G64"/>
    <mergeCell ref="H63:H64"/>
    <mergeCell ref="I63:L63"/>
    <mergeCell ref="I64:L64"/>
    <mergeCell ref="I68:L68"/>
    <mergeCell ref="I65:L65"/>
    <mergeCell ref="A66:D66"/>
    <mergeCell ref="F66:G66"/>
    <mergeCell ref="I66:L66"/>
    <mergeCell ref="A69:D69"/>
    <mergeCell ref="I67:L67"/>
    <mergeCell ref="A65:D65"/>
    <mergeCell ref="F69:G69"/>
    <mergeCell ref="I69:L69"/>
    <mergeCell ref="A70:D70"/>
    <mergeCell ref="F70:G70"/>
    <mergeCell ref="I70:L70"/>
    <mergeCell ref="A68:D68"/>
    <mergeCell ref="F68:G68"/>
    <mergeCell ref="A67:D67"/>
    <mergeCell ref="F67:G67"/>
    <mergeCell ref="F124:G124"/>
    <mergeCell ref="J124:K124"/>
    <mergeCell ref="F65:G65"/>
    <mergeCell ref="F135:G135"/>
    <mergeCell ref="A122:D122"/>
    <mergeCell ref="F122:G122"/>
    <mergeCell ref="A87:L87"/>
    <mergeCell ref="A88:L88"/>
    <mergeCell ref="A89:L89"/>
    <mergeCell ref="J100:L100"/>
    <mergeCell ref="A138:D138"/>
    <mergeCell ref="F138:G138"/>
    <mergeCell ref="J138:K138"/>
    <mergeCell ref="J136:K136"/>
    <mergeCell ref="A137:D137"/>
    <mergeCell ref="F136:G136"/>
    <mergeCell ref="J137:K137"/>
    <mergeCell ref="A136:D136"/>
    <mergeCell ref="F137:G137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6:D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A22:H22"/>
    <mergeCell ref="I22:K22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33:L33"/>
    <mergeCell ref="A34:L34"/>
    <mergeCell ref="A35:L35"/>
    <mergeCell ref="A36:L36"/>
    <mergeCell ref="A37:H38"/>
    <mergeCell ref="I37:L38"/>
    <mergeCell ref="A45:H46"/>
    <mergeCell ref="I45:L46"/>
    <mergeCell ref="A39:H40"/>
    <mergeCell ref="I39:L40"/>
    <mergeCell ref="A43:H43"/>
    <mergeCell ref="I43:L43"/>
    <mergeCell ref="A44:H44"/>
    <mergeCell ref="I44:L44"/>
    <mergeCell ref="A41:H42"/>
    <mergeCell ref="I41:L42"/>
    <mergeCell ref="I54:L54"/>
    <mergeCell ref="F53:G53"/>
    <mergeCell ref="A47:H47"/>
    <mergeCell ref="I47:L48"/>
    <mergeCell ref="A48:H48"/>
    <mergeCell ref="A49:L50"/>
    <mergeCell ref="I53:L53"/>
    <mergeCell ref="H51:H52"/>
    <mergeCell ref="I51:L51"/>
    <mergeCell ref="I56:L56"/>
    <mergeCell ref="A57:D57"/>
    <mergeCell ref="F57:G57"/>
    <mergeCell ref="I57:L57"/>
    <mergeCell ref="A51:D52"/>
    <mergeCell ref="F51:G52"/>
    <mergeCell ref="A55:D55"/>
    <mergeCell ref="I52:L52"/>
    <mergeCell ref="A53:D53"/>
    <mergeCell ref="F54:G54"/>
    <mergeCell ref="F60:G60"/>
    <mergeCell ref="I60:L60"/>
    <mergeCell ref="F55:G55"/>
    <mergeCell ref="I55:L55"/>
    <mergeCell ref="A54:D54"/>
    <mergeCell ref="A61:D61"/>
    <mergeCell ref="F61:G61"/>
    <mergeCell ref="I61:L61"/>
    <mergeCell ref="A56:D56"/>
    <mergeCell ref="F56:G56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7:I97"/>
    <mergeCell ref="G99:I99"/>
    <mergeCell ref="G96:I96"/>
    <mergeCell ref="J96:L96"/>
    <mergeCell ref="A91:F91"/>
    <mergeCell ref="G91:I91"/>
    <mergeCell ref="J91:L91"/>
    <mergeCell ref="A95:F95"/>
    <mergeCell ref="G95:I95"/>
    <mergeCell ref="J95:L95"/>
    <mergeCell ref="AC115:AC116"/>
    <mergeCell ref="AB115:AB116"/>
    <mergeCell ref="A102:F102"/>
    <mergeCell ref="G102:I102"/>
    <mergeCell ref="J102:L102"/>
    <mergeCell ref="J97:L97"/>
    <mergeCell ref="A98:F98"/>
    <mergeCell ref="G98:I98"/>
    <mergeCell ref="A99:F99"/>
    <mergeCell ref="A97:F97"/>
    <mergeCell ref="G108:I108"/>
    <mergeCell ref="J108:L108"/>
    <mergeCell ref="X113:AE113"/>
    <mergeCell ref="H114:H116"/>
    <mergeCell ref="I114:O114"/>
    <mergeCell ref="P114:P116"/>
    <mergeCell ref="Q114:W114"/>
    <mergeCell ref="X114:X116"/>
    <mergeCell ref="Y114:AE114"/>
    <mergeCell ref="AD115:AE115"/>
    <mergeCell ref="J99:L99"/>
    <mergeCell ref="A100:F100"/>
    <mergeCell ref="G101:I101"/>
    <mergeCell ref="J101:L101"/>
    <mergeCell ref="G100:I100"/>
    <mergeCell ref="A107:F107"/>
    <mergeCell ref="G107:I107"/>
    <mergeCell ref="J107:L107"/>
    <mergeCell ref="A103:F103"/>
    <mergeCell ref="A105:F106"/>
    <mergeCell ref="G103:I103"/>
    <mergeCell ref="J103:L103"/>
    <mergeCell ref="A104:F104"/>
    <mergeCell ref="G104:I104"/>
    <mergeCell ref="J104:L104"/>
    <mergeCell ref="A112:L112"/>
    <mergeCell ref="G105:I106"/>
    <mergeCell ref="J105:L106"/>
    <mergeCell ref="A109:L109"/>
    <mergeCell ref="A108:F108"/>
    <mergeCell ref="A111:L111"/>
    <mergeCell ref="A110:L110"/>
    <mergeCell ref="Y115:Y116"/>
    <mergeCell ref="U115:U116"/>
    <mergeCell ref="P113:W113"/>
    <mergeCell ref="F113:G116"/>
    <mergeCell ref="H113:O113"/>
    <mergeCell ref="L115:L116"/>
    <mergeCell ref="M115:M116"/>
    <mergeCell ref="N115:O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Q115:Q116"/>
    <mergeCell ref="R115:S116"/>
    <mergeCell ref="T115:T116"/>
    <mergeCell ref="Z115:AA116"/>
    <mergeCell ref="Z117:AA117"/>
    <mergeCell ref="V115:W115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A125:D125"/>
    <mergeCell ref="F125:G125"/>
    <mergeCell ref="J125:K125"/>
    <mergeCell ref="R125:S125"/>
    <mergeCell ref="J122:K122"/>
    <mergeCell ref="A124:D124"/>
    <mergeCell ref="Z124:AA124"/>
    <mergeCell ref="A123:D123"/>
    <mergeCell ref="F123:G123"/>
    <mergeCell ref="J123:K123"/>
    <mergeCell ref="R123:S123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A151:D151"/>
    <mergeCell ref="F151:G151"/>
    <mergeCell ref="J151:K151"/>
    <mergeCell ref="R151:S151"/>
    <mergeCell ref="A150:D150"/>
    <mergeCell ref="Z148:AA148"/>
    <mergeCell ref="A149:D149"/>
    <mergeCell ref="F149:G149"/>
    <mergeCell ref="J149:K149"/>
    <mergeCell ref="R149:S149"/>
    <mergeCell ref="G156:Q156"/>
    <mergeCell ref="A152:D152"/>
    <mergeCell ref="A153:Y153"/>
    <mergeCell ref="Z152:AA152"/>
    <mergeCell ref="F150:G150"/>
    <mergeCell ref="J150:K150"/>
    <mergeCell ref="R150:S150"/>
    <mergeCell ref="Z150:AA150"/>
    <mergeCell ref="Z151:AA151"/>
    <mergeCell ref="F152:G152"/>
    <mergeCell ref="J152:K152"/>
    <mergeCell ref="R152:S152"/>
    <mergeCell ref="O158:Q159"/>
    <mergeCell ref="K157:Q157"/>
    <mergeCell ref="A154:O154"/>
    <mergeCell ref="A155:O155"/>
    <mergeCell ref="G160:H160"/>
    <mergeCell ref="K160:L160"/>
    <mergeCell ref="G157:J159"/>
    <mergeCell ref="G166:H166"/>
    <mergeCell ref="K166:L166"/>
    <mergeCell ref="A156:D160"/>
    <mergeCell ref="E156:E160"/>
    <mergeCell ref="F156:F160"/>
    <mergeCell ref="A161:D161"/>
    <mergeCell ref="G161:H161"/>
    <mergeCell ref="A163:D163"/>
    <mergeCell ref="G163:H163"/>
    <mergeCell ref="K158:N159"/>
    <mergeCell ref="K163:L163"/>
    <mergeCell ref="K161:L161"/>
    <mergeCell ref="A162:D162"/>
    <mergeCell ref="G162:H162"/>
    <mergeCell ref="K162:L162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79:I179"/>
    <mergeCell ref="A183:D183"/>
    <mergeCell ref="F183:I183"/>
    <mergeCell ref="A177:D177"/>
    <mergeCell ref="F177:I177"/>
    <mergeCell ref="A166:D166"/>
    <mergeCell ref="A184:D184"/>
    <mergeCell ref="F184:I184"/>
    <mergeCell ref="A173:D173"/>
    <mergeCell ref="F173:I173"/>
    <mergeCell ref="A174:D174"/>
    <mergeCell ref="F174:I174"/>
    <mergeCell ref="A175:D175"/>
    <mergeCell ref="F175:I175"/>
    <mergeCell ref="A176:D176"/>
    <mergeCell ref="F176:I176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27">
      <selection activeCell="P113" sqref="P113:W113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11405422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593995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>
        <v>100</v>
      </c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>
        <v>100</v>
      </c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11999417</v>
      </c>
      <c r="I118" s="67">
        <f>SUM(I121)</f>
        <v>11405422</v>
      </c>
      <c r="J118" s="346">
        <f>SUM(J125)</f>
        <v>0</v>
      </c>
      <c r="K118" s="347"/>
      <c r="L118" s="68"/>
      <c r="M118" s="69"/>
      <c r="N118" s="70">
        <f>SUM(N121+N122)</f>
        <v>593995</v>
      </c>
      <c r="O118" s="19"/>
      <c r="P118" s="1"/>
      <c r="Q118" s="21"/>
      <c r="R118" s="348"/>
      <c r="S118" s="349"/>
      <c r="T118" s="22"/>
      <c r="U118" s="23"/>
      <c r="V118" s="18"/>
      <c r="W118" s="19"/>
      <c r="X118" s="1"/>
      <c r="Y118" s="21"/>
      <c r="Z118" s="348"/>
      <c r="AA118" s="349"/>
      <c r="AB118" s="22"/>
      <c r="AC118" s="23"/>
      <c r="AD118" s="18"/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26" t="s">
        <v>116</v>
      </c>
      <c r="R119" s="342" t="s">
        <v>116</v>
      </c>
      <c r="S119" s="343"/>
      <c r="T119" s="27" t="s">
        <v>116</v>
      </c>
      <c r="U119" s="23" t="s">
        <v>116</v>
      </c>
      <c r="V119" s="18"/>
      <c r="W119" s="19" t="s">
        <v>116</v>
      </c>
      <c r="X119" s="25"/>
      <c r="Y119" s="26" t="s">
        <v>116</v>
      </c>
      <c r="Z119" s="342" t="s">
        <v>116</v>
      </c>
      <c r="AA119" s="343"/>
      <c r="AB119" s="27" t="s">
        <v>116</v>
      </c>
      <c r="AC119" s="23" t="s">
        <v>116</v>
      </c>
      <c r="AD119" s="18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26"/>
      <c r="R120" s="342"/>
      <c r="S120" s="343"/>
      <c r="T120" s="27"/>
      <c r="U120" s="23"/>
      <c r="V120" s="18"/>
      <c r="W120" s="19"/>
      <c r="X120" s="25"/>
      <c r="Y120" s="26"/>
      <c r="Z120" s="342"/>
      <c r="AA120" s="343"/>
      <c r="AB120" s="27"/>
      <c r="AC120" s="23"/>
      <c r="AD120" s="18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11998417</v>
      </c>
      <c r="I121" s="66">
        <v>11405422</v>
      </c>
      <c r="J121" s="208" t="s">
        <v>116</v>
      </c>
      <c r="K121" s="209"/>
      <c r="L121" s="55" t="s">
        <v>116</v>
      </c>
      <c r="M121" s="69"/>
      <c r="N121" s="82">
        <v>592995</v>
      </c>
      <c r="O121" s="19"/>
      <c r="P121" s="25"/>
      <c r="Q121" s="26"/>
      <c r="R121" s="342" t="s">
        <v>116</v>
      </c>
      <c r="S121" s="343"/>
      <c r="T121" s="27" t="s">
        <v>116</v>
      </c>
      <c r="U121" s="23"/>
      <c r="V121" s="18"/>
      <c r="W121" s="19"/>
      <c r="X121" s="25"/>
      <c r="Y121" s="26"/>
      <c r="Z121" s="342" t="s">
        <v>116</v>
      </c>
      <c r="AA121" s="343"/>
      <c r="AB121" s="27" t="s">
        <v>116</v>
      </c>
      <c r="AC121" s="23"/>
      <c r="AD121" s="18"/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1000</v>
      </c>
      <c r="I122" s="66"/>
      <c r="J122" s="208" t="s">
        <v>116</v>
      </c>
      <c r="K122" s="209"/>
      <c r="L122" s="55" t="s">
        <v>116</v>
      </c>
      <c r="M122" s="69"/>
      <c r="N122" s="82">
        <v>1000</v>
      </c>
      <c r="O122" s="19"/>
      <c r="P122" s="25"/>
      <c r="Q122" s="26"/>
      <c r="R122" s="25"/>
      <c r="S122" s="26"/>
      <c r="T122" s="27"/>
      <c r="U122" s="23"/>
      <c r="V122" s="18"/>
      <c r="W122" s="19"/>
      <c r="X122" s="25"/>
      <c r="Y122" s="26"/>
      <c r="Z122" s="25"/>
      <c r="AA122" s="26"/>
      <c r="AB122" s="27"/>
      <c r="AC122" s="23"/>
      <c r="AD122" s="18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26" t="s">
        <v>116</v>
      </c>
      <c r="R123" s="342" t="s">
        <v>116</v>
      </c>
      <c r="S123" s="343"/>
      <c r="T123" s="27" t="s">
        <v>116</v>
      </c>
      <c r="U123" s="23" t="s">
        <v>116</v>
      </c>
      <c r="V123" s="18"/>
      <c r="W123" s="19" t="s">
        <v>116</v>
      </c>
      <c r="X123" s="25"/>
      <c r="Y123" s="26" t="s">
        <v>116</v>
      </c>
      <c r="Z123" s="342" t="s">
        <v>116</v>
      </c>
      <c r="AA123" s="343"/>
      <c r="AB123" s="27" t="s">
        <v>116</v>
      </c>
      <c r="AC123" s="23" t="s">
        <v>116</v>
      </c>
      <c r="AD123" s="18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26" t="s">
        <v>116</v>
      </c>
      <c r="R124" s="342" t="s">
        <v>116</v>
      </c>
      <c r="S124" s="343"/>
      <c r="T124" s="27" t="s">
        <v>116</v>
      </c>
      <c r="U124" s="23" t="s">
        <v>116</v>
      </c>
      <c r="V124" s="18"/>
      <c r="W124" s="19" t="s">
        <v>116</v>
      </c>
      <c r="X124" s="25"/>
      <c r="Y124" s="26" t="s">
        <v>116</v>
      </c>
      <c r="Z124" s="342" t="s">
        <v>116</v>
      </c>
      <c r="AA124" s="343"/>
      <c r="AB124" s="27" t="s">
        <v>116</v>
      </c>
      <c r="AC124" s="23" t="s">
        <v>116</v>
      </c>
      <c r="AD124" s="18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0</v>
      </c>
      <c r="I125" s="66" t="s">
        <v>116</v>
      </c>
      <c r="J125" s="208">
        <v>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/>
      <c r="Q125" s="26" t="s">
        <v>116</v>
      </c>
      <c r="R125" s="342"/>
      <c r="S125" s="343"/>
      <c r="T125" s="27"/>
      <c r="U125" s="23" t="s">
        <v>116</v>
      </c>
      <c r="V125" s="18" t="s">
        <v>116</v>
      </c>
      <c r="W125" s="19" t="s">
        <v>116</v>
      </c>
      <c r="X125" s="25"/>
      <c r="Y125" s="26" t="s">
        <v>116</v>
      </c>
      <c r="Z125" s="342"/>
      <c r="AA125" s="343"/>
      <c r="AB125" s="27"/>
      <c r="AC125" s="23" t="s">
        <v>116</v>
      </c>
      <c r="AD125" s="18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26" t="s">
        <v>116</v>
      </c>
      <c r="R126" s="342" t="s">
        <v>116</v>
      </c>
      <c r="S126" s="343"/>
      <c r="T126" s="27" t="s">
        <v>116</v>
      </c>
      <c r="U126" s="23" t="s">
        <v>116</v>
      </c>
      <c r="V126" s="18"/>
      <c r="W126" s="19"/>
      <c r="X126" s="25"/>
      <c r="Y126" s="26" t="s">
        <v>116</v>
      </c>
      <c r="Z126" s="342" t="s">
        <v>116</v>
      </c>
      <c r="AA126" s="343"/>
      <c r="AB126" s="27" t="s">
        <v>116</v>
      </c>
      <c r="AC126" s="23" t="s">
        <v>116</v>
      </c>
      <c r="AD126" s="18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26" t="s">
        <v>116</v>
      </c>
      <c r="R127" s="342" t="s">
        <v>116</v>
      </c>
      <c r="S127" s="343"/>
      <c r="T127" s="27" t="s">
        <v>116</v>
      </c>
      <c r="U127" s="23" t="s">
        <v>116</v>
      </c>
      <c r="V127" s="18"/>
      <c r="W127" s="19" t="s">
        <v>116</v>
      </c>
      <c r="X127" s="25"/>
      <c r="Y127" s="26" t="s">
        <v>116</v>
      </c>
      <c r="Z127" s="342" t="s">
        <v>116</v>
      </c>
      <c r="AA127" s="343"/>
      <c r="AB127" s="27" t="s">
        <v>116</v>
      </c>
      <c r="AC127" s="23" t="s">
        <v>116</v>
      </c>
      <c r="AD127" s="18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102"/>
      <c r="O128" s="19"/>
      <c r="P128" s="25"/>
      <c r="Q128" s="26"/>
      <c r="R128" s="342"/>
      <c r="S128" s="343"/>
      <c r="T128" s="27"/>
      <c r="U128" s="23"/>
      <c r="V128" s="18"/>
      <c r="W128" s="19"/>
      <c r="X128" s="25"/>
      <c r="Y128" s="26"/>
      <c r="Z128" s="342"/>
      <c r="AA128" s="343"/>
      <c r="AB128" s="27"/>
      <c r="AC128" s="23"/>
      <c r="AD128" s="18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11999417</v>
      </c>
      <c r="I129" s="25">
        <f>SUM(I130+I134+I139+I141+I142)</f>
        <v>11405422</v>
      </c>
      <c r="J129" s="208">
        <f>SUM(J130+J134+J139+J141+J142)</f>
        <v>0</v>
      </c>
      <c r="K129" s="209"/>
      <c r="L129" s="55"/>
      <c r="M129" s="101"/>
      <c r="N129" s="104">
        <f>SUM(N130+N134+N139+N141+N142)</f>
        <v>593995</v>
      </c>
      <c r="O129" s="100"/>
      <c r="P129" s="25"/>
      <c r="Q129" s="26"/>
      <c r="R129" s="342"/>
      <c r="S129" s="343"/>
      <c r="T129" s="27"/>
      <c r="U129" s="23"/>
      <c r="V129" s="18"/>
      <c r="W129" s="19"/>
      <c r="X129" s="25"/>
      <c r="Y129" s="26"/>
      <c r="Z129" s="342"/>
      <c r="AA129" s="343"/>
      <c r="AB129" s="27"/>
      <c r="AC129" s="23"/>
      <c r="AD129" s="18"/>
      <c r="AE129" s="19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9306583</v>
      </c>
      <c r="I130" s="25">
        <f>SUM(I131:I132)</f>
        <v>9306583</v>
      </c>
      <c r="J130" s="208"/>
      <c r="K130" s="209"/>
      <c r="L130" s="55"/>
      <c r="M130" s="69"/>
      <c r="N130" s="103"/>
      <c r="O130" s="19"/>
      <c r="P130" s="25"/>
      <c r="Q130" s="26"/>
      <c r="R130" s="342"/>
      <c r="S130" s="343"/>
      <c r="T130" s="27"/>
      <c r="U130" s="23"/>
      <c r="V130" s="18"/>
      <c r="W130" s="19"/>
      <c r="X130" s="25"/>
      <c r="Y130" s="26"/>
      <c r="Z130" s="342"/>
      <c r="AA130" s="343"/>
      <c r="AB130" s="27"/>
      <c r="AC130" s="23"/>
      <c r="AD130" s="18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9306583</v>
      </c>
      <c r="I131" s="66">
        <v>9306583</v>
      </c>
      <c r="J131" s="208"/>
      <c r="K131" s="209"/>
      <c r="L131" s="55"/>
      <c r="M131" s="69"/>
      <c r="N131" s="70"/>
      <c r="O131" s="19"/>
      <c r="P131" s="25"/>
      <c r="Q131" s="26"/>
      <c r="R131" s="342"/>
      <c r="S131" s="343"/>
      <c r="T131" s="27"/>
      <c r="U131" s="23"/>
      <c r="V131" s="18"/>
      <c r="W131" s="19"/>
      <c r="X131" s="25"/>
      <c r="Y131" s="26"/>
      <c r="Z131" s="342"/>
      <c r="AA131" s="343"/>
      <c r="AB131" s="27"/>
      <c r="AC131" s="23"/>
      <c r="AD131" s="18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26"/>
      <c r="R132" s="342"/>
      <c r="S132" s="343"/>
      <c r="T132" s="27"/>
      <c r="U132" s="23"/>
      <c r="V132" s="18"/>
      <c r="W132" s="19"/>
      <c r="X132" s="25"/>
      <c r="Y132" s="26"/>
      <c r="Z132" s="342"/>
      <c r="AA132" s="343"/>
      <c r="AB132" s="27"/>
      <c r="AC132" s="23"/>
      <c r="AD132" s="18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26"/>
      <c r="R133" s="342"/>
      <c r="S133" s="343"/>
      <c r="T133" s="27"/>
      <c r="U133" s="23"/>
      <c r="V133" s="18"/>
      <c r="W133" s="19"/>
      <c r="X133" s="25"/>
      <c r="Y133" s="26"/>
      <c r="Z133" s="342"/>
      <c r="AA133" s="343"/>
      <c r="AB133" s="27"/>
      <c r="AC133" s="23"/>
      <c r="AD133" s="18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21160</v>
      </c>
      <c r="I134" s="66">
        <f>SUM(I136:I138)</f>
        <v>21160</v>
      </c>
      <c r="J134" s="208"/>
      <c r="K134" s="209"/>
      <c r="L134" s="55"/>
      <c r="M134" s="69"/>
      <c r="N134" s="70"/>
      <c r="O134" s="19"/>
      <c r="P134" s="25"/>
      <c r="Q134" s="26"/>
      <c r="R134" s="342"/>
      <c r="S134" s="343"/>
      <c r="T134" s="27"/>
      <c r="U134" s="23"/>
      <c r="V134" s="18"/>
      <c r="W134" s="19"/>
      <c r="X134" s="25"/>
      <c r="Y134" s="26"/>
      <c r="Z134" s="342"/>
      <c r="AA134" s="343"/>
      <c r="AB134" s="27"/>
      <c r="AC134" s="23"/>
      <c r="AD134" s="18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26"/>
      <c r="R135" s="342"/>
      <c r="S135" s="343"/>
      <c r="T135" s="27"/>
      <c r="U135" s="23"/>
      <c r="V135" s="18"/>
      <c r="W135" s="19"/>
      <c r="X135" s="25"/>
      <c r="Y135" s="26"/>
      <c r="Z135" s="342"/>
      <c r="AA135" s="343"/>
      <c r="AB135" s="27"/>
      <c r="AC135" s="23"/>
      <c r="AD135" s="18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21160</v>
      </c>
      <c r="I136" s="66">
        <v>21160</v>
      </c>
      <c r="J136" s="208"/>
      <c r="K136" s="209"/>
      <c r="L136" s="55"/>
      <c r="M136" s="69"/>
      <c r="N136" s="70"/>
      <c r="O136" s="19"/>
      <c r="P136" s="25"/>
      <c r="Q136" s="26"/>
      <c r="R136" s="342"/>
      <c r="S136" s="343"/>
      <c r="T136" s="27"/>
      <c r="U136" s="23"/>
      <c r="V136" s="18"/>
      <c r="W136" s="19"/>
      <c r="X136" s="25"/>
      <c r="Y136" s="26"/>
      <c r="Z136" s="25"/>
      <c r="AA136" s="26"/>
      <c r="AB136" s="27"/>
      <c r="AC136" s="23"/>
      <c r="AD136" s="18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66">
        <v>0</v>
      </c>
      <c r="J137" s="208"/>
      <c r="K137" s="209"/>
      <c r="L137" s="55"/>
      <c r="M137" s="69"/>
      <c r="N137" s="70"/>
      <c r="O137" s="19"/>
      <c r="P137" s="25"/>
      <c r="Q137" s="26"/>
      <c r="R137" s="25"/>
      <c r="S137" s="26"/>
      <c r="T137" s="27"/>
      <c r="U137" s="23"/>
      <c r="V137" s="18"/>
      <c r="W137" s="19"/>
      <c r="X137" s="25"/>
      <c r="Y137" s="26"/>
      <c r="Z137" s="25"/>
      <c r="AA137" s="26"/>
      <c r="AB137" s="27"/>
      <c r="AC137" s="23"/>
      <c r="AD137" s="18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/>
      <c r="Q138" s="26"/>
      <c r="R138" s="25"/>
      <c r="S138" s="26"/>
      <c r="T138" s="27"/>
      <c r="U138" s="23"/>
      <c r="V138" s="18"/>
      <c r="W138" s="19"/>
      <c r="X138" s="25"/>
      <c r="Y138" s="26"/>
      <c r="Z138" s="25"/>
      <c r="AA138" s="26"/>
      <c r="AB138" s="27"/>
      <c r="AC138" s="23"/>
      <c r="AD138" s="18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26"/>
      <c r="R139" s="342"/>
      <c r="S139" s="343"/>
      <c r="T139" s="27"/>
      <c r="U139" s="23"/>
      <c r="V139" s="18"/>
      <c r="W139" s="19"/>
      <c r="X139" s="25"/>
      <c r="Y139" s="26"/>
      <c r="Z139" s="342"/>
      <c r="AA139" s="343"/>
      <c r="AB139" s="27"/>
      <c r="AC139" s="23"/>
      <c r="AD139" s="18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26"/>
      <c r="R140" s="342"/>
      <c r="S140" s="343"/>
      <c r="T140" s="27"/>
      <c r="U140" s="23"/>
      <c r="V140" s="18"/>
      <c r="W140" s="19"/>
      <c r="X140" s="25"/>
      <c r="Y140" s="26"/>
      <c r="Z140" s="342"/>
      <c r="AA140" s="343"/>
      <c r="AB140" s="27"/>
      <c r="AC140" s="23"/>
      <c r="AD140" s="18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26"/>
      <c r="R141" s="342"/>
      <c r="S141" s="343"/>
      <c r="T141" s="27"/>
      <c r="U141" s="23"/>
      <c r="V141" s="18"/>
      <c r="W141" s="19"/>
      <c r="X141" s="25"/>
      <c r="Y141" s="26"/>
      <c r="Z141" s="342"/>
      <c r="AA141" s="343"/>
      <c r="AB141" s="27"/>
      <c r="AC141" s="23"/>
      <c r="AD141" s="18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2671674</v>
      </c>
      <c r="I142" s="66">
        <v>2077679</v>
      </c>
      <c r="J142" s="208">
        <v>0</v>
      </c>
      <c r="K142" s="209"/>
      <c r="L142" s="55"/>
      <c r="M142" s="69"/>
      <c r="N142" s="82">
        <v>593995</v>
      </c>
      <c r="O142" s="19"/>
      <c r="P142" s="25"/>
      <c r="Q142" s="26"/>
      <c r="R142" s="342"/>
      <c r="S142" s="343"/>
      <c r="T142" s="27"/>
      <c r="U142" s="23"/>
      <c r="V142" s="18"/>
      <c r="W142" s="19"/>
      <c r="X142" s="25"/>
      <c r="Y142" s="26"/>
      <c r="Z142" s="342"/>
      <c r="AA142" s="343"/>
      <c r="AB142" s="27"/>
      <c r="AC142" s="23"/>
      <c r="AD142" s="18"/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26"/>
      <c r="R143" s="342"/>
      <c r="S143" s="343"/>
      <c r="T143" s="27"/>
      <c r="U143" s="23"/>
      <c r="V143" s="18"/>
      <c r="W143" s="19"/>
      <c r="X143" s="25"/>
      <c r="Y143" s="26"/>
      <c r="Z143" s="342"/>
      <c r="AA143" s="343"/>
      <c r="AB143" s="27"/>
      <c r="AC143" s="23"/>
      <c r="AD143" s="18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26"/>
      <c r="R144" s="342"/>
      <c r="S144" s="343"/>
      <c r="T144" s="27"/>
      <c r="U144" s="23"/>
      <c r="V144" s="18"/>
      <c r="W144" s="19"/>
      <c r="X144" s="25"/>
      <c r="Y144" s="26"/>
      <c r="Z144" s="342"/>
      <c r="AA144" s="343"/>
      <c r="AB144" s="27"/>
      <c r="AC144" s="23"/>
      <c r="AD144" s="18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26"/>
      <c r="R145" s="342"/>
      <c r="S145" s="343"/>
      <c r="T145" s="27"/>
      <c r="U145" s="23"/>
      <c r="V145" s="18"/>
      <c r="W145" s="19"/>
      <c r="X145" s="25"/>
      <c r="Y145" s="26"/>
      <c r="Z145" s="342"/>
      <c r="AA145" s="343"/>
      <c r="AB145" s="27"/>
      <c r="AC145" s="23"/>
      <c r="AD145" s="18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2671674</v>
      </c>
      <c r="H162" s="366"/>
      <c r="I162" s="76">
        <f>SUM(M162+P162)</f>
        <v>2671674</v>
      </c>
      <c r="J162" s="77">
        <f>SUM(N162+Q162)</f>
        <v>2671674</v>
      </c>
      <c r="K162" s="367">
        <f>SUM(K163+K165)</f>
        <v>2077679</v>
      </c>
      <c r="L162" s="504"/>
      <c r="M162" s="94">
        <f>SUM(M163+M165)</f>
        <v>2077679</v>
      </c>
      <c r="N162" s="94">
        <f>SUM(N163+N165)</f>
        <v>2077679</v>
      </c>
      <c r="O162" s="105">
        <f>SUM(O163+O165)</f>
        <v>593995</v>
      </c>
      <c r="P162" s="42">
        <f>SUM(P163+P165)</f>
        <v>593995</v>
      </c>
      <c r="Q162" s="42">
        <f>SUM(Q163+Q165)</f>
        <v>593995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2671674</v>
      </c>
      <c r="H165" s="366"/>
      <c r="I165" s="76">
        <f>SUM(M165+P165)</f>
        <v>2671674</v>
      </c>
      <c r="J165" s="77">
        <f>SUM(N165+Q165)</f>
        <v>2671674</v>
      </c>
      <c r="K165" s="367">
        <v>2077679</v>
      </c>
      <c r="L165" s="504"/>
      <c r="M165" s="66">
        <v>2077679</v>
      </c>
      <c r="N165" s="66">
        <v>2077679</v>
      </c>
      <c r="O165" s="40">
        <v>593995</v>
      </c>
      <c r="P165" s="40">
        <v>593995</v>
      </c>
      <c r="Q165" s="40">
        <v>593995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05"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74:D174"/>
    <mergeCell ref="F174:I174"/>
    <mergeCell ref="A177:D177"/>
    <mergeCell ref="F177:I177"/>
    <mergeCell ref="A175:D175"/>
    <mergeCell ref="F175:I175"/>
    <mergeCell ref="A176:D176"/>
    <mergeCell ref="F176:I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F152:G152"/>
    <mergeCell ref="J152:K152"/>
    <mergeCell ref="R152:S152"/>
    <mergeCell ref="G160:H160"/>
    <mergeCell ref="K160:L160"/>
    <mergeCell ref="A154:O154"/>
    <mergeCell ref="A155:O155"/>
    <mergeCell ref="G156:Q156"/>
    <mergeCell ref="A166:D166"/>
    <mergeCell ref="G166:H166"/>
    <mergeCell ref="K166:L166"/>
    <mergeCell ref="A156:D160"/>
    <mergeCell ref="E156:E160"/>
    <mergeCell ref="Z151:AA151"/>
    <mergeCell ref="A153:Y153"/>
    <mergeCell ref="K158:N159"/>
    <mergeCell ref="O158:Q159"/>
    <mergeCell ref="K157:Q157"/>
    <mergeCell ref="G157:J159"/>
    <mergeCell ref="A152:D152"/>
    <mergeCell ref="J148:K148"/>
    <mergeCell ref="A151:D151"/>
    <mergeCell ref="F151:G151"/>
    <mergeCell ref="J151:K151"/>
    <mergeCell ref="A150:D150"/>
    <mergeCell ref="R151:S151"/>
    <mergeCell ref="Z152:AA152"/>
    <mergeCell ref="F150:G150"/>
    <mergeCell ref="J150:K150"/>
    <mergeCell ref="R150:S150"/>
    <mergeCell ref="Z150:AA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R136:S136"/>
    <mergeCell ref="Z133:AA133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3:D123"/>
    <mergeCell ref="F123:G123"/>
    <mergeCell ref="R123:S123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G98:I98"/>
    <mergeCell ref="A99:F99"/>
    <mergeCell ref="A97:F97"/>
    <mergeCell ref="G97:I97"/>
    <mergeCell ref="G99:I99"/>
    <mergeCell ref="J99:L99"/>
    <mergeCell ref="J98:L98"/>
    <mergeCell ref="J97:L97"/>
    <mergeCell ref="A98:F98"/>
    <mergeCell ref="A91:F91"/>
    <mergeCell ref="G91:I91"/>
    <mergeCell ref="J91:L91"/>
    <mergeCell ref="A95:F95"/>
    <mergeCell ref="G95:I95"/>
    <mergeCell ref="J95:L95"/>
    <mergeCell ref="G92:I93"/>
    <mergeCell ref="J92:L93"/>
    <mergeCell ref="A92:F93"/>
    <mergeCell ref="A96:F96"/>
    <mergeCell ref="A94:F94"/>
    <mergeCell ref="G94:I94"/>
    <mergeCell ref="J94:L94"/>
    <mergeCell ref="G96:I96"/>
    <mergeCell ref="J96:L96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3:G53"/>
    <mergeCell ref="F55:G55"/>
    <mergeCell ref="I55:L55"/>
    <mergeCell ref="A54:D54"/>
    <mergeCell ref="I53:L53"/>
    <mergeCell ref="I47:L48"/>
    <mergeCell ref="A48:H48"/>
    <mergeCell ref="A49:L50"/>
    <mergeCell ref="F57:G57"/>
    <mergeCell ref="I57:L57"/>
    <mergeCell ref="A51:D52"/>
    <mergeCell ref="F51:G52"/>
    <mergeCell ref="A55:D55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H4:L4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C6:D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1:D1"/>
    <mergeCell ref="F1:G1"/>
    <mergeCell ref="H1:L1"/>
    <mergeCell ref="C2:D2"/>
    <mergeCell ref="F2:G2"/>
    <mergeCell ref="H2:L2"/>
    <mergeCell ref="J137:K137"/>
    <mergeCell ref="J122:K122"/>
    <mergeCell ref="A138:D138"/>
    <mergeCell ref="F138:G138"/>
    <mergeCell ref="J138:K138"/>
    <mergeCell ref="J136:K136"/>
    <mergeCell ref="J123:K123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A101:F101"/>
    <mergeCell ref="A90:F90"/>
    <mergeCell ref="G90:I90"/>
    <mergeCell ref="J90:L90"/>
    <mergeCell ref="A137:D137"/>
    <mergeCell ref="F136:G136"/>
    <mergeCell ref="F66:G66"/>
    <mergeCell ref="I66:L66"/>
    <mergeCell ref="A67:D67"/>
    <mergeCell ref="F67:G67"/>
    <mergeCell ref="I67:L67"/>
    <mergeCell ref="A75:D76"/>
    <mergeCell ref="F75:G76"/>
    <mergeCell ref="H75:H76"/>
    <mergeCell ref="A65:D65"/>
    <mergeCell ref="F65:G65"/>
    <mergeCell ref="A69:D69"/>
    <mergeCell ref="F69:G69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A71:D71"/>
    <mergeCell ref="F71:G71"/>
    <mergeCell ref="I71:L71"/>
    <mergeCell ref="A72:D72"/>
    <mergeCell ref="F72:G72"/>
    <mergeCell ref="I72:L72"/>
    <mergeCell ref="F77:G77"/>
    <mergeCell ref="I77:L77"/>
    <mergeCell ref="A78:D78"/>
    <mergeCell ref="F78:G78"/>
    <mergeCell ref="I78:L78"/>
    <mergeCell ref="F73:G73"/>
    <mergeCell ref="I73:L73"/>
    <mergeCell ref="F84:G84"/>
    <mergeCell ref="I84:L84"/>
    <mergeCell ref="I75:L75"/>
    <mergeCell ref="I76:L76"/>
    <mergeCell ref="A73:D73"/>
    <mergeCell ref="A79:D79"/>
    <mergeCell ref="F79:G79"/>
    <mergeCell ref="I79:L79"/>
    <mergeCell ref="A74:L74"/>
    <mergeCell ref="A77:D77"/>
    <mergeCell ref="A80:D80"/>
    <mergeCell ref="F80:G80"/>
    <mergeCell ref="I80:L80"/>
    <mergeCell ref="A81:D81"/>
    <mergeCell ref="F81:G81"/>
    <mergeCell ref="I81:L81"/>
    <mergeCell ref="A82:D82"/>
    <mergeCell ref="F82:G82"/>
    <mergeCell ref="I82:L82"/>
    <mergeCell ref="A85:D85"/>
    <mergeCell ref="F85:G85"/>
    <mergeCell ref="I85:L85"/>
    <mergeCell ref="A83:D83"/>
    <mergeCell ref="F83:G83"/>
    <mergeCell ref="I83:L83"/>
    <mergeCell ref="A84:D8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05">
      <selection activeCell="J124" sqref="J124:K124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11705297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508">
        <v>1361707</v>
      </c>
      <c r="J58" s="509"/>
      <c r="K58" s="509"/>
      <c r="L58" s="510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>
        <v>100</v>
      </c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>
        <v>100</v>
      </c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13067004</v>
      </c>
      <c r="I118" s="67">
        <f>SUM(I121)</f>
        <v>11705297</v>
      </c>
      <c r="J118" s="346">
        <f>SUM(J125)</f>
        <v>0</v>
      </c>
      <c r="K118" s="347"/>
      <c r="L118" s="68"/>
      <c r="M118" s="69"/>
      <c r="N118" s="70">
        <f>SUM(N121+N122)</f>
        <v>1361707</v>
      </c>
      <c r="O118" s="19"/>
      <c r="P118" s="1"/>
      <c r="Q118" s="21"/>
      <c r="R118" s="348"/>
      <c r="S118" s="349"/>
      <c r="T118" s="22"/>
      <c r="U118" s="23"/>
      <c r="V118" s="18"/>
      <c r="W118" s="19"/>
      <c r="X118" s="1"/>
      <c r="Y118" s="21"/>
      <c r="Z118" s="348"/>
      <c r="AA118" s="349"/>
      <c r="AB118" s="22"/>
      <c r="AC118" s="23"/>
      <c r="AD118" s="18"/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26" t="s">
        <v>116</v>
      </c>
      <c r="R119" s="342" t="s">
        <v>116</v>
      </c>
      <c r="S119" s="343"/>
      <c r="T119" s="27" t="s">
        <v>116</v>
      </c>
      <c r="U119" s="23" t="s">
        <v>116</v>
      </c>
      <c r="V119" s="18"/>
      <c r="W119" s="19" t="s">
        <v>116</v>
      </c>
      <c r="X119" s="25"/>
      <c r="Y119" s="26" t="s">
        <v>116</v>
      </c>
      <c r="Z119" s="342" t="s">
        <v>116</v>
      </c>
      <c r="AA119" s="343"/>
      <c r="AB119" s="27" t="s">
        <v>116</v>
      </c>
      <c r="AC119" s="23" t="s">
        <v>116</v>
      </c>
      <c r="AD119" s="18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26"/>
      <c r="R120" s="342"/>
      <c r="S120" s="343"/>
      <c r="T120" s="27"/>
      <c r="U120" s="23"/>
      <c r="V120" s="18"/>
      <c r="W120" s="19"/>
      <c r="X120" s="25"/>
      <c r="Y120" s="26"/>
      <c r="Z120" s="342"/>
      <c r="AA120" s="343"/>
      <c r="AB120" s="27"/>
      <c r="AC120" s="23"/>
      <c r="AD120" s="18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13067004</v>
      </c>
      <c r="I121" s="66">
        <f>2768069+8810136+127092</f>
        <v>11705297</v>
      </c>
      <c r="J121" s="208" t="s">
        <v>116</v>
      </c>
      <c r="K121" s="209"/>
      <c r="L121" s="55" t="s">
        <v>116</v>
      </c>
      <c r="M121" s="69"/>
      <c r="N121" s="82">
        <v>1361707</v>
      </c>
      <c r="O121" s="19"/>
      <c r="P121" s="25"/>
      <c r="Q121" s="26"/>
      <c r="R121" s="342" t="s">
        <v>116</v>
      </c>
      <c r="S121" s="343"/>
      <c r="T121" s="27" t="s">
        <v>116</v>
      </c>
      <c r="U121" s="23"/>
      <c r="V121" s="18"/>
      <c r="W121" s="19"/>
      <c r="X121" s="25"/>
      <c r="Y121" s="26"/>
      <c r="Z121" s="342" t="s">
        <v>116</v>
      </c>
      <c r="AA121" s="343"/>
      <c r="AB121" s="27" t="s">
        <v>116</v>
      </c>
      <c r="AC121" s="23"/>
      <c r="AD121" s="18"/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0</v>
      </c>
      <c r="I122" s="66"/>
      <c r="J122" s="208" t="s">
        <v>116</v>
      </c>
      <c r="K122" s="209"/>
      <c r="L122" s="55" t="s">
        <v>116</v>
      </c>
      <c r="M122" s="69"/>
      <c r="N122" s="82"/>
      <c r="O122" s="19"/>
      <c r="P122" s="25"/>
      <c r="Q122" s="26"/>
      <c r="R122" s="25"/>
      <c r="S122" s="26"/>
      <c r="T122" s="27"/>
      <c r="U122" s="23"/>
      <c r="V122" s="18"/>
      <c r="W122" s="19"/>
      <c r="X122" s="25"/>
      <c r="Y122" s="26"/>
      <c r="Z122" s="25"/>
      <c r="AA122" s="26"/>
      <c r="AB122" s="27"/>
      <c r="AC122" s="23"/>
      <c r="AD122" s="18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26" t="s">
        <v>116</v>
      </c>
      <c r="R123" s="342" t="s">
        <v>116</v>
      </c>
      <c r="S123" s="343"/>
      <c r="T123" s="27" t="s">
        <v>116</v>
      </c>
      <c r="U123" s="23" t="s">
        <v>116</v>
      </c>
      <c r="V123" s="18"/>
      <c r="W123" s="19" t="s">
        <v>116</v>
      </c>
      <c r="X123" s="25"/>
      <c r="Y123" s="26" t="s">
        <v>116</v>
      </c>
      <c r="Z123" s="342" t="s">
        <v>116</v>
      </c>
      <c r="AA123" s="343"/>
      <c r="AB123" s="27" t="s">
        <v>116</v>
      </c>
      <c r="AC123" s="23" t="s">
        <v>116</v>
      </c>
      <c r="AD123" s="18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26" t="s">
        <v>116</v>
      </c>
      <c r="R124" s="342" t="s">
        <v>116</v>
      </c>
      <c r="S124" s="343"/>
      <c r="T124" s="27" t="s">
        <v>116</v>
      </c>
      <c r="U124" s="23" t="s">
        <v>116</v>
      </c>
      <c r="V124" s="18"/>
      <c r="W124" s="19" t="s">
        <v>116</v>
      </c>
      <c r="X124" s="25"/>
      <c r="Y124" s="26" t="s">
        <v>116</v>
      </c>
      <c r="Z124" s="342" t="s">
        <v>116</v>
      </c>
      <c r="AA124" s="343"/>
      <c r="AB124" s="27" t="s">
        <v>116</v>
      </c>
      <c r="AC124" s="23" t="s">
        <v>116</v>
      </c>
      <c r="AD124" s="18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0</v>
      </c>
      <c r="I125" s="66" t="s">
        <v>116</v>
      </c>
      <c r="J125" s="208">
        <v>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/>
      <c r="Q125" s="26" t="s">
        <v>116</v>
      </c>
      <c r="R125" s="342"/>
      <c r="S125" s="343"/>
      <c r="T125" s="27"/>
      <c r="U125" s="23" t="s">
        <v>116</v>
      </c>
      <c r="V125" s="18" t="s">
        <v>116</v>
      </c>
      <c r="W125" s="19" t="s">
        <v>116</v>
      </c>
      <c r="X125" s="25"/>
      <c r="Y125" s="26" t="s">
        <v>116</v>
      </c>
      <c r="Z125" s="342"/>
      <c r="AA125" s="343"/>
      <c r="AB125" s="27"/>
      <c r="AC125" s="23" t="s">
        <v>116</v>
      </c>
      <c r="AD125" s="18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26" t="s">
        <v>116</v>
      </c>
      <c r="R126" s="342" t="s">
        <v>116</v>
      </c>
      <c r="S126" s="343"/>
      <c r="T126" s="27" t="s">
        <v>116</v>
      </c>
      <c r="U126" s="23" t="s">
        <v>116</v>
      </c>
      <c r="V126" s="18"/>
      <c r="W126" s="19"/>
      <c r="X126" s="25"/>
      <c r="Y126" s="26" t="s">
        <v>116</v>
      </c>
      <c r="Z126" s="342" t="s">
        <v>116</v>
      </c>
      <c r="AA126" s="343"/>
      <c r="AB126" s="27" t="s">
        <v>116</v>
      </c>
      <c r="AC126" s="23" t="s">
        <v>116</v>
      </c>
      <c r="AD126" s="18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26" t="s">
        <v>116</v>
      </c>
      <c r="R127" s="342" t="s">
        <v>116</v>
      </c>
      <c r="S127" s="343"/>
      <c r="T127" s="27" t="s">
        <v>116</v>
      </c>
      <c r="U127" s="23" t="s">
        <v>116</v>
      </c>
      <c r="V127" s="18"/>
      <c r="W127" s="19" t="s">
        <v>116</v>
      </c>
      <c r="X127" s="25"/>
      <c r="Y127" s="26" t="s">
        <v>116</v>
      </c>
      <c r="Z127" s="342" t="s">
        <v>116</v>
      </c>
      <c r="AA127" s="343"/>
      <c r="AB127" s="27" t="s">
        <v>116</v>
      </c>
      <c r="AC127" s="23" t="s">
        <v>116</v>
      </c>
      <c r="AD127" s="18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102"/>
      <c r="O128" s="19"/>
      <c r="P128" s="25"/>
      <c r="Q128" s="26"/>
      <c r="R128" s="342"/>
      <c r="S128" s="343"/>
      <c r="T128" s="27"/>
      <c r="U128" s="23"/>
      <c r="V128" s="18"/>
      <c r="W128" s="19"/>
      <c r="X128" s="25"/>
      <c r="Y128" s="26"/>
      <c r="Z128" s="342"/>
      <c r="AA128" s="343"/>
      <c r="AB128" s="27"/>
      <c r="AC128" s="23"/>
      <c r="AD128" s="18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13067004</v>
      </c>
      <c r="I129" s="25">
        <f>SUM(I130+I134+I139+I141+I142)</f>
        <v>11705297</v>
      </c>
      <c r="J129" s="208">
        <f>SUM(J130+J134+J139+J141+J142)</f>
        <v>0</v>
      </c>
      <c r="K129" s="209"/>
      <c r="L129" s="55"/>
      <c r="M129" s="101"/>
      <c r="N129" s="104">
        <f>SUM(N130+N134+N139+N141+N142)</f>
        <v>1361707</v>
      </c>
      <c r="O129" s="100"/>
      <c r="P129" s="25"/>
      <c r="Q129" s="26"/>
      <c r="R129" s="342"/>
      <c r="S129" s="343"/>
      <c r="T129" s="27"/>
      <c r="U129" s="23"/>
      <c r="V129" s="18"/>
      <c r="W129" s="19"/>
      <c r="X129" s="25"/>
      <c r="Y129" s="26"/>
      <c r="Z129" s="342"/>
      <c r="AA129" s="343"/>
      <c r="AB129" s="27"/>
      <c r="AC129" s="23"/>
      <c r="AD129" s="18"/>
      <c r="AE129" s="19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8810136</v>
      </c>
      <c r="I130" s="25">
        <f>SUM(I131:I132)</f>
        <v>8810136</v>
      </c>
      <c r="J130" s="208"/>
      <c r="K130" s="209"/>
      <c r="L130" s="55"/>
      <c r="M130" s="69"/>
      <c r="N130" s="103"/>
      <c r="O130" s="19"/>
      <c r="P130" s="25"/>
      <c r="Q130" s="26"/>
      <c r="R130" s="342"/>
      <c r="S130" s="343"/>
      <c r="T130" s="27"/>
      <c r="U130" s="23"/>
      <c r="V130" s="18"/>
      <c r="W130" s="19"/>
      <c r="X130" s="25"/>
      <c r="Y130" s="26"/>
      <c r="Z130" s="342"/>
      <c r="AA130" s="343"/>
      <c r="AB130" s="27"/>
      <c r="AC130" s="23"/>
      <c r="AD130" s="18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8810136</v>
      </c>
      <c r="I131" s="66">
        <v>8810136</v>
      </c>
      <c r="J131" s="208"/>
      <c r="K131" s="209"/>
      <c r="L131" s="55"/>
      <c r="M131" s="69"/>
      <c r="N131" s="70"/>
      <c r="O131" s="19"/>
      <c r="P131" s="25"/>
      <c r="Q131" s="26"/>
      <c r="R131" s="342"/>
      <c r="S131" s="343"/>
      <c r="T131" s="27"/>
      <c r="U131" s="23"/>
      <c r="V131" s="18"/>
      <c r="W131" s="19"/>
      <c r="X131" s="25"/>
      <c r="Y131" s="26"/>
      <c r="Z131" s="342"/>
      <c r="AA131" s="343"/>
      <c r="AB131" s="27"/>
      <c r="AC131" s="23"/>
      <c r="AD131" s="18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26"/>
      <c r="R132" s="342"/>
      <c r="S132" s="343"/>
      <c r="T132" s="27"/>
      <c r="U132" s="23"/>
      <c r="V132" s="18"/>
      <c r="W132" s="19"/>
      <c r="X132" s="25"/>
      <c r="Y132" s="26"/>
      <c r="Z132" s="342"/>
      <c r="AA132" s="343"/>
      <c r="AB132" s="27"/>
      <c r="AC132" s="23"/>
      <c r="AD132" s="18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26"/>
      <c r="R133" s="342"/>
      <c r="S133" s="343"/>
      <c r="T133" s="27"/>
      <c r="U133" s="23"/>
      <c r="V133" s="18"/>
      <c r="W133" s="19"/>
      <c r="X133" s="25"/>
      <c r="Y133" s="26"/>
      <c r="Z133" s="342"/>
      <c r="AA133" s="343"/>
      <c r="AB133" s="27"/>
      <c r="AC133" s="23"/>
      <c r="AD133" s="18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54794</v>
      </c>
      <c r="I134" s="66">
        <f>SUM(I136:I138)</f>
        <v>54794</v>
      </c>
      <c r="J134" s="208"/>
      <c r="K134" s="209"/>
      <c r="L134" s="55"/>
      <c r="M134" s="69"/>
      <c r="N134" s="70"/>
      <c r="O134" s="19"/>
      <c r="P134" s="25"/>
      <c r="Q134" s="26"/>
      <c r="R134" s="342"/>
      <c r="S134" s="343"/>
      <c r="T134" s="27"/>
      <c r="U134" s="23"/>
      <c r="V134" s="18"/>
      <c r="W134" s="19"/>
      <c r="X134" s="25"/>
      <c r="Y134" s="26"/>
      <c r="Z134" s="342"/>
      <c r="AA134" s="343"/>
      <c r="AB134" s="27"/>
      <c r="AC134" s="23"/>
      <c r="AD134" s="18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26"/>
      <c r="R135" s="342"/>
      <c r="S135" s="343"/>
      <c r="T135" s="27"/>
      <c r="U135" s="23"/>
      <c r="V135" s="18"/>
      <c r="W135" s="19"/>
      <c r="X135" s="25"/>
      <c r="Y135" s="26"/>
      <c r="Z135" s="342"/>
      <c r="AA135" s="343"/>
      <c r="AB135" s="27"/>
      <c r="AC135" s="23"/>
      <c r="AD135" s="18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54794</v>
      </c>
      <c r="I136" s="66">
        <v>54794</v>
      </c>
      <c r="J136" s="208"/>
      <c r="K136" s="209"/>
      <c r="L136" s="55"/>
      <c r="M136" s="69"/>
      <c r="N136" s="70"/>
      <c r="O136" s="19"/>
      <c r="P136" s="25"/>
      <c r="Q136" s="26"/>
      <c r="R136" s="342"/>
      <c r="S136" s="343"/>
      <c r="T136" s="27"/>
      <c r="U136" s="23"/>
      <c r="V136" s="18"/>
      <c r="W136" s="19"/>
      <c r="X136" s="25"/>
      <c r="Y136" s="26"/>
      <c r="Z136" s="25"/>
      <c r="AA136" s="26"/>
      <c r="AB136" s="27"/>
      <c r="AC136" s="23"/>
      <c r="AD136" s="18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66">
        <v>0</v>
      </c>
      <c r="J137" s="208"/>
      <c r="K137" s="209"/>
      <c r="L137" s="55"/>
      <c r="M137" s="69"/>
      <c r="N137" s="70"/>
      <c r="O137" s="19"/>
      <c r="P137" s="25"/>
      <c r="Q137" s="26"/>
      <c r="R137" s="25"/>
      <c r="S137" s="26"/>
      <c r="T137" s="27"/>
      <c r="U137" s="23"/>
      <c r="V137" s="18"/>
      <c r="W137" s="19"/>
      <c r="X137" s="25"/>
      <c r="Y137" s="26"/>
      <c r="Z137" s="25"/>
      <c r="AA137" s="26"/>
      <c r="AB137" s="27"/>
      <c r="AC137" s="23"/>
      <c r="AD137" s="18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/>
      <c r="Q138" s="26"/>
      <c r="R138" s="25"/>
      <c r="S138" s="26"/>
      <c r="T138" s="27"/>
      <c r="U138" s="23"/>
      <c r="V138" s="18"/>
      <c r="W138" s="19"/>
      <c r="X138" s="25"/>
      <c r="Y138" s="26"/>
      <c r="Z138" s="25"/>
      <c r="AA138" s="26"/>
      <c r="AB138" s="27"/>
      <c r="AC138" s="23"/>
      <c r="AD138" s="18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26"/>
      <c r="R139" s="342"/>
      <c r="S139" s="343"/>
      <c r="T139" s="27"/>
      <c r="U139" s="23"/>
      <c r="V139" s="18"/>
      <c r="W139" s="19"/>
      <c r="X139" s="25"/>
      <c r="Y139" s="26"/>
      <c r="Z139" s="342"/>
      <c r="AA139" s="343"/>
      <c r="AB139" s="27"/>
      <c r="AC139" s="23"/>
      <c r="AD139" s="18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26"/>
      <c r="R140" s="342"/>
      <c r="S140" s="343"/>
      <c r="T140" s="27"/>
      <c r="U140" s="23"/>
      <c r="V140" s="18"/>
      <c r="W140" s="19"/>
      <c r="X140" s="25"/>
      <c r="Y140" s="26"/>
      <c r="Z140" s="342"/>
      <c r="AA140" s="343"/>
      <c r="AB140" s="27"/>
      <c r="AC140" s="23"/>
      <c r="AD140" s="18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26"/>
      <c r="R141" s="342"/>
      <c r="S141" s="343"/>
      <c r="T141" s="27"/>
      <c r="U141" s="23"/>
      <c r="V141" s="18"/>
      <c r="W141" s="19"/>
      <c r="X141" s="25"/>
      <c r="Y141" s="26"/>
      <c r="Z141" s="342"/>
      <c r="AA141" s="343"/>
      <c r="AB141" s="27"/>
      <c r="AC141" s="23"/>
      <c r="AD141" s="18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4202074</v>
      </c>
      <c r="I142" s="66">
        <v>2840367</v>
      </c>
      <c r="J142" s="208">
        <v>0</v>
      </c>
      <c r="K142" s="209"/>
      <c r="L142" s="55"/>
      <c r="M142" s="69"/>
      <c r="N142" s="82">
        <v>1361707</v>
      </c>
      <c r="O142" s="19"/>
      <c r="P142" s="25"/>
      <c r="Q142" s="26"/>
      <c r="R142" s="342"/>
      <c r="S142" s="343"/>
      <c r="T142" s="27"/>
      <c r="U142" s="23"/>
      <c r="V142" s="18"/>
      <c r="W142" s="19"/>
      <c r="X142" s="25"/>
      <c r="Y142" s="26"/>
      <c r="Z142" s="342"/>
      <c r="AA142" s="343"/>
      <c r="AB142" s="27"/>
      <c r="AC142" s="23"/>
      <c r="AD142" s="18"/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26"/>
      <c r="R143" s="342"/>
      <c r="S143" s="343"/>
      <c r="T143" s="27"/>
      <c r="U143" s="23"/>
      <c r="V143" s="18"/>
      <c r="W143" s="19"/>
      <c r="X143" s="25"/>
      <c r="Y143" s="26"/>
      <c r="Z143" s="342"/>
      <c r="AA143" s="343"/>
      <c r="AB143" s="27"/>
      <c r="AC143" s="23"/>
      <c r="AD143" s="18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26"/>
      <c r="R144" s="342"/>
      <c r="S144" s="343"/>
      <c r="T144" s="27"/>
      <c r="U144" s="23"/>
      <c r="V144" s="18"/>
      <c r="W144" s="19"/>
      <c r="X144" s="25"/>
      <c r="Y144" s="26"/>
      <c r="Z144" s="342"/>
      <c r="AA144" s="343"/>
      <c r="AB144" s="27"/>
      <c r="AC144" s="23"/>
      <c r="AD144" s="18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26"/>
      <c r="R145" s="342"/>
      <c r="S145" s="343"/>
      <c r="T145" s="27"/>
      <c r="U145" s="23"/>
      <c r="V145" s="18"/>
      <c r="W145" s="19"/>
      <c r="X145" s="25"/>
      <c r="Y145" s="26"/>
      <c r="Z145" s="342"/>
      <c r="AA145" s="343"/>
      <c r="AB145" s="27"/>
      <c r="AC145" s="23"/>
      <c r="AD145" s="18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4202074</v>
      </c>
      <c r="H162" s="366"/>
      <c r="I162" s="76">
        <f>SUM(M162+P162)</f>
        <v>4202074</v>
      </c>
      <c r="J162" s="77">
        <f>SUM(N162+Q162)</f>
        <v>4202074</v>
      </c>
      <c r="K162" s="367">
        <f>SUM(K163+K165)</f>
        <v>2840367</v>
      </c>
      <c r="L162" s="504"/>
      <c r="M162" s="94">
        <f>SUM(M163+M165)</f>
        <v>2840367</v>
      </c>
      <c r="N162" s="94">
        <f>SUM(N163+N165)</f>
        <v>2840367</v>
      </c>
      <c r="O162" s="105">
        <f>SUM(O163+O165)</f>
        <v>1361707</v>
      </c>
      <c r="P162" s="42">
        <f>SUM(P163+P165)</f>
        <v>1361707</v>
      </c>
      <c r="Q162" s="42">
        <f>SUM(Q163+Q165)</f>
        <v>1361707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4202074</v>
      </c>
      <c r="H165" s="366"/>
      <c r="I165" s="76">
        <f>SUM(M165+P165)</f>
        <v>4202074</v>
      </c>
      <c r="J165" s="77">
        <f>SUM(N165+Q165)</f>
        <v>4202074</v>
      </c>
      <c r="K165" s="367">
        <v>2840367</v>
      </c>
      <c r="L165" s="504"/>
      <c r="M165" s="91">
        <v>2840367</v>
      </c>
      <c r="N165" s="94">
        <v>2840367</v>
      </c>
      <c r="O165" s="109">
        <v>1361707</v>
      </c>
      <c r="P165" s="109">
        <v>1361707</v>
      </c>
      <c r="Q165" s="109">
        <v>1361707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05"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A81:D81"/>
    <mergeCell ref="F81:G81"/>
    <mergeCell ref="I81:L81"/>
    <mergeCell ref="A82:D82"/>
    <mergeCell ref="F82:G82"/>
    <mergeCell ref="I82:L82"/>
    <mergeCell ref="A79:D79"/>
    <mergeCell ref="F79:G79"/>
    <mergeCell ref="I79:L79"/>
    <mergeCell ref="A80:D80"/>
    <mergeCell ref="F80:G80"/>
    <mergeCell ref="I80:L80"/>
    <mergeCell ref="A77:D77"/>
    <mergeCell ref="F77:G77"/>
    <mergeCell ref="I77:L77"/>
    <mergeCell ref="A78:D78"/>
    <mergeCell ref="F78:G78"/>
    <mergeCell ref="I78:L78"/>
    <mergeCell ref="A75:D76"/>
    <mergeCell ref="F75:G76"/>
    <mergeCell ref="H75:H76"/>
    <mergeCell ref="I75:L75"/>
    <mergeCell ref="I76:L76"/>
    <mergeCell ref="A71:D71"/>
    <mergeCell ref="F71:G71"/>
    <mergeCell ref="I71:L71"/>
    <mergeCell ref="A72:D72"/>
    <mergeCell ref="F72:G72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F69:G69"/>
    <mergeCell ref="I69:L69"/>
    <mergeCell ref="A70:D70"/>
    <mergeCell ref="F70:G70"/>
    <mergeCell ref="I70:L70"/>
    <mergeCell ref="A73:D73"/>
    <mergeCell ref="F73:G73"/>
    <mergeCell ref="I73:L73"/>
    <mergeCell ref="A69:D69"/>
    <mergeCell ref="I72:L72"/>
    <mergeCell ref="F66:G66"/>
    <mergeCell ref="I66:L66"/>
    <mergeCell ref="A67:D67"/>
    <mergeCell ref="F67:G67"/>
    <mergeCell ref="I67:L67"/>
    <mergeCell ref="A65:D65"/>
    <mergeCell ref="F65:G65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J122:K122"/>
    <mergeCell ref="A138:D138"/>
    <mergeCell ref="F138:G138"/>
    <mergeCell ref="J138:K138"/>
    <mergeCell ref="J136:K136"/>
    <mergeCell ref="R136:S136"/>
    <mergeCell ref="A137:D137"/>
    <mergeCell ref="F136:G136"/>
    <mergeCell ref="J137:K137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A22:H22"/>
    <mergeCell ref="I22:K22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33:L33"/>
    <mergeCell ref="A34:L34"/>
    <mergeCell ref="A35:L35"/>
    <mergeCell ref="A36:L36"/>
    <mergeCell ref="A37:H38"/>
    <mergeCell ref="I37:L38"/>
    <mergeCell ref="A45:H46"/>
    <mergeCell ref="I45:L46"/>
    <mergeCell ref="A39:H40"/>
    <mergeCell ref="I39:L40"/>
    <mergeCell ref="A43:H43"/>
    <mergeCell ref="I43:L43"/>
    <mergeCell ref="A44:H44"/>
    <mergeCell ref="I44:L44"/>
    <mergeCell ref="A41:H42"/>
    <mergeCell ref="I41:L42"/>
    <mergeCell ref="I54:L54"/>
    <mergeCell ref="F53:G53"/>
    <mergeCell ref="A47:H47"/>
    <mergeCell ref="I47:L48"/>
    <mergeCell ref="A48:H48"/>
    <mergeCell ref="A49:L50"/>
    <mergeCell ref="I53:L53"/>
    <mergeCell ref="H51:H52"/>
    <mergeCell ref="I51:L51"/>
    <mergeCell ref="I56:L56"/>
    <mergeCell ref="A57:D57"/>
    <mergeCell ref="F57:G57"/>
    <mergeCell ref="I57:L57"/>
    <mergeCell ref="A51:D52"/>
    <mergeCell ref="F51:G52"/>
    <mergeCell ref="A55:D55"/>
    <mergeCell ref="I52:L52"/>
    <mergeCell ref="A53:D53"/>
    <mergeCell ref="F54:G54"/>
    <mergeCell ref="F60:G60"/>
    <mergeCell ref="I60:L60"/>
    <mergeCell ref="F55:G55"/>
    <mergeCell ref="I55:L55"/>
    <mergeCell ref="A54:D54"/>
    <mergeCell ref="A61:D61"/>
    <mergeCell ref="F61:G61"/>
    <mergeCell ref="I61:L61"/>
    <mergeCell ref="A56:D56"/>
    <mergeCell ref="F56:G56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7:I97"/>
    <mergeCell ref="G99:I99"/>
    <mergeCell ref="G96:I96"/>
    <mergeCell ref="J96:L96"/>
    <mergeCell ref="A91:F91"/>
    <mergeCell ref="G91:I91"/>
    <mergeCell ref="J91:L91"/>
    <mergeCell ref="A95:F95"/>
    <mergeCell ref="G95:I95"/>
    <mergeCell ref="J95:L95"/>
    <mergeCell ref="AC115:AC116"/>
    <mergeCell ref="AB115:AB116"/>
    <mergeCell ref="A102:F102"/>
    <mergeCell ref="G102:I102"/>
    <mergeCell ref="J102:L102"/>
    <mergeCell ref="J97:L97"/>
    <mergeCell ref="A98:F98"/>
    <mergeCell ref="G98:I98"/>
    <mergeCell ref="A99:F99"/>
    <mergeCell ref="A97:F97"/>
    <mergeCell ref="G108:I108"/>
    <mergeCell ref="J108:L108"/>
    <mergeCell ref="X113:AE113"/>
    <mergeCell ref="H114:H116"/>
    <mergeCell ref="I114:O114"/>
    <mergeCell ref="P114:P116"/>
    <mergeCell ref="Q114:W114"/>
    <mergeCell ref="X114:X116"/>
    <mergeCell ref="Y114:AE114"/>
    <mergeCell ref="AD115:AE115"/>
    <mergeCell ref="J99:L99"/>
    <mergeCell ref="A100:F100"/>
    <mergeCell ref="G101:I101"/>
    <mergeCell ref="J101:L101"/>
    <mergeCell ref="G100:I100"/>
    <mergeCell ref="A107:F107"/>
    <mergeCell ref="G107:I107"/>
    <mergeCell ref="J107:L107"/>
    <mergeCell ref="A103:F103"/>
    <mergeCell ref="A105:F106"/>
    <mergeCell ref="G103:I103"/>
    <mergeCell ref="J103:L103"/>
    <mergeCell ref="A104:F104"/>
    <mergeCell ref="G104:I104"/>
    <mergeCell ref="J104:L104"/>
    <mergeCell ref="A112:L112"/>
    <mergeCell ref="G105:I106"/>
    <mergeCell ref="J105:L106"/>
    <mergeCell ref="A109:L109"/>
    <mergeCell ref="A108:F108"/>
    <mergeCell ref="A111:L111"/>
    <mergeCell ref="A110:L110"/>
    <mergeCell ref="Y115:Y116"/>
    <mergeCell ref="U115:U116"/>
    <mergeCell ref="P113:W113"/>
    <mergeCell ref="F113:G116"/>
    <mergeCell ref="H113:O113"/>
    <mergeCell ref="L115:L116"/>
    <mergeCell ref="M115:M116"/>
    <mergeCell ref="N115:O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F119:G119"/>
    <mergeCell ref="J119:K119"/>
    <mergeCell ref="R119:S119"/>
    <mergeCell ref="Z118:AA118"/>
    <mergeCell ref="Q115:Q116"/>
    <mergeCell ref="R115:S116"/>
    <mergeCell ref="T115:T116"/>
    <mergeCell ref="Z115:AA116"/>
    <mergeCell ref="Z117:AA117"/>
    <mergeCell ref="V115:W115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A123:D123"/>
    <mergeCell ref="F123:G123"/>
    <mergeCell ref="J123:K123"/>
    <mergeCell ref="R123:S123"/>
    <mergeCell ref="Z120:AA120"/>
    <mergeCell ref="A121:D121"/>
    <mergeCell ref="F121:G121"/>
    <mergeCell ref="J121:K121"/>
    <mergeCell ref="R121:S121"/>
    <mergeCell ref="Z121:AA121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A151:D151"/>
    <mergeCell ref="F151:G151"/>
    <mergeCell ref="J151:K151"/>
    <mergeCell ref="R151:S151"/>
    <mergeCell ref="A150:D150"/>
    <mergeCell ref="Z148:AA148"/>
    <mergeCell ref="A149:D149"/>
    <mergeCell ref="F149:G149"/>
    <mergeCell ref="J149:K149"/>
    <mergeCell ref="R149:S149"/>
    <mergeCell ref="G156:Q156"/>
    <mergeCell ref="G157:J159"/>
    <mergeCell ref="Z152:AA152"/>
    <mergeCell ref="F150:G150"/>
    <mergeCell ref="J150:K150"/>
    <mergeCell ref="R150:S150"/>
    <mergeCell ref="Z150:AA150"/>
    <mergeCell ref="Z151:AA151"/>
    <mergeCell ref="A152:D152"/>
    <mergeCell ref="F152:G152"/>
    <mergeCell ref="J152:K152"/>
    <mergeCell ref="R152:S152"/>
    <mergeCell ref="A153:Y153"/>
    <mergeCell ref="K158:N159"/>
    <mergeCell ref="O158:Q159"/>
    <mergeCell ref="K157:Q157"/>
    <mergeCell ref="A154:O154"/>
    <mergeCell ref="A155:O155"/>
    <mergeCell ref="G160:H160"/>
    <mergeCell ref="K160:L160"/>
    <mergeCell ref="A166:D166"/>
    <mergeCell ref="G166:H166"/>
    <mergeCell ref="K166:L166"/>
    <mergeCell ref="A156:D160"/>
    <mergeCell ref="E156:E160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G164:H164"/>
    <mergeCell ref="K164:L164"/>
    <mergeCell ref="A165:D165"/>
    <mergeCell ref="G165:H165"/>
    <mergeCell ref="K165:L165"/>
    <mergeCell ref="A173:D173"/>
    <mergeCell ref="F173:I173"/>
    <mergeCell ref="B170:L170"/>
    <mergeCell ref="B171:L171"/>
    <mergeCell ref="A164:D164"/>
    <mergeCell ref="A174:D174"/>
    <mergeCell ref="F174:I174"/>
    <mergeCell ref="A175:D175"/>
    <mergeCell ref="B172:L172"/>
    <mergeCell ref="F175:I175"/>
    <mergeCell ref="A176:D176"/>
    <mergeCell ref="F176:I176"/>
    <mergeCell ref="A177:D177"/>
    <mergeCell ref="F177:I177"/>
    <mergeCell ref="A186:D186"/>
    <mergeCell ref="F186:I186"/>
    <mergeCell ref="A178:D178"/>
    <mergeCell ref="F178:I178"/>
    <mergeCell ref="A181:J181"/>
    <mergeCell ref="A179:D179"/>
    <mergeCell ref="A185:D185"/>
    <mergeCell ref="F185:I185"/>
    <mergeCell ref="C191:H191"/>
    <mergeCell ref="I191:J191"/>
    <mergeCell ref="A188:F188"/>
    <mergeCell ref="G188:J188"/>
    <mergeCell ref="C189:D189"/>
    <mergeCell ref="F179:I179"/>
    <mergeCell ref="A183:D183"/>
    <mergeCell ref="F189:G189"/>
    <mergeCell ref="I189:J189"/>
    <mergeCell ref="A190:C190"/>
    <mergeCell ref="D190:H190"/>
    <mergeCell ref="I190:J190"/>
    <mergeCell ref="A182:D182"/>
    <mergeCell ref="F182:I182"/>
    <mergeCell ref="F183:I183"/>
    <mergeCell ref="A184:D184"/>
    <mergeCell ref="F184:I18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03">
      <selection activeCell="X118" sqref="X118:AE148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6" width="10.8515625" style="0" customWidth="1"/>
    <col min="17" max="17" width="10.7109375" style="0" customWidth="1"/>
    <col min="21" max="21" width="10.28125" style="0" customWidth="1"/>
    <col min="23" max="23" width="9.421875" style="0" customWidth="1"/>
    <col min="24" max="25" width="10.71093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173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155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175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157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40808945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5130000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>
        <v>40808945</v>
      </c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>
        <v>5130000</v>
      </c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159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>
        <v>40808945</v>
      </c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>
        <v>5130000</v>
      </c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170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>
        <v>93819.3</v>
      </c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>
        <v>89525.4</v>
      </c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>
        <v>32227.5</v>
      </c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>
        <v>1955.7</v>
      </c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>
        <v>1955.7</v>
      </c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>
        <v>2063</v>
      </c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>
        <v>2063</v>
      </c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168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45938945</v>
      </c>
      <c r="I118" s="67">
        <f>SUM(I121)</f>
        <v>40808945</v>
      </c>
      <c r="J118" s="346">
        <f>SUM(J125)</f>
        <v>0</v>
      </c>
      <c r="K118" s="512"/>
      <c r="L118" s="68"/>
      <c r="M118" s="111"/>
      <c r="N118" s="112">
        <f>SUM(N121+N122)</f>
        <v>5130000</v>
      </c>
      <c r="O118" s="113"/>
      <c r="P118" s="1">
        <f>SUM(P119+P121+P122+P125)</f>
        <v>45938945</v>
      </c>
      <c r="Q118" s="67">
        <f>SUM(Q121)</f>
        <v>40808945</v>
      </c>
      <c r="R118" s="346">
        <f>SUM(R125)</f>
        <v>0</v>
      </c>
      <c r="S118" s="512"/>
      <c r="T118" s="68"/>
      <c r="U118" s="111"/>
      <c r="V118" s="112">
        <f>SUM(V121+V122)</f>
        <v>5130000</v>
      </c>
      <c r="W118" s="113"/>
      <c r="X118" s="1">
        <f>SUM(X119+X121+X122+X125)</f>
        <v>45938945</v>
      </c>
      <c r="Y118" s="67">
        <f>SUM(Y121)</f>
        <v>40808945</v>
      </c>
      <c r="Z118" s="346">
        <f>SUM(Z125)</f>
        <v>0</v>
      </c>
      <c r="AA118" s="512"/>
      <c r="AB118" s="68"/>
      <c r="AC118" s="111"/>
      <c r="AD118" s="112">
        <f>SUM(AD121+AD122)</f>
        <v>5130000</v>
      </c>
      <c r="AE118" s="113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114" t="s">
        <v>116</v>
      </c>
      <c r="J119" s="208" t="s">
        <v>116</v>
      </c>
      <c r="K119" s="511"/>
      <c r="L119" s="55" t="s">
        <v>116</v>
      </c>
      <c r="M119" s="111" t="s">
        <v>116</v>
      </c>
      <c r="N119" s="112"/>
      <c r="O119" s="113" t="s">
        <v>116</v>
      </c>
      <c r="P119" s="25"/>
      <c r="Q119" s="114" t="s">
        <v>116</v>
      </c>
      <c r="R119" s="208" t="s">
        <v>116</v>
      </c>
      <c r="S119" s="511"/>
      <c r="T119" s="55" t="s">
        <v>116</v>
      </c>
      <c r="U119" s="111" t="s">
        <v>116</v>
      </c>
      <c r="V119" s="112"/>
      <c r="W119" s="113" t="s">
        <v>116</v>
      </c>
      <c r="X119" s="25"/>
      <c r="Y119" s="114" t="s">
        <v>116</v>
      </c>
      <c r="Z119" s="208" t="s">
        <v>116</v>
      </c>
      <c r="AA119" s="511"/>
      <c r="AB119" s="55" t="s">
        <v>116</v>
      </c>
      <c r="AC119" s="111" t="s">
        <v>116</v>
      </c>
      <c r="AD119" s="112"/>
      <c r="AE119" s="113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114"/>
      <c r="J120" s="208"/>
      <c r="K120" s="511"/>
      <c r="L120" s="55"/>
      <c r="M120" s="111"/>
      <c r="N120" s="112"/>
      <c r="O120" s="113"/>
      <c r="P120" s="25"/>
      <c r="Q120" s="114"/>
      <c r="R120" s="208"/>
      <c r="S120" s="511"/>
      <c r="T120" s="55"/>
      <c r="U120" s="111"/>
      <c r="V120" s="112"/>
      <c r="W120" s="113"/>
      <c r="X120" s="25"/>
      <c r="Y120" s="114"/>
      <c r="Z120" s="208"/>
      <c r="AA120" s="511"/>
      <c r="AB120" s="55"/>
      <c r="AC120" s="111"/>
      <c r="AD120" s="112"/>
      <c r="AE120" s="113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45938945</v>
      </c>
      <c r="I121" s="114">
        <v>40808945</v>
      </c>
      <c r="J121" s="208" t="s">
        <v>116</v>
      </c>
      <c r="K121" s="511"/>
      <c r="L121" s="55" t="s">
        <v>116</v>
      </c>
      <c r="M121" s="111"/>
      <c r="N121" s="115">
        <v>5130000</v>
      </c>
      <c r="O121" s="113"/>
      <c r="P121" s="25">
        <f>SUM(Q121+U121+V121)</f>
        <v>45938945</v>
      </c>
      <c r="Q121" s="114">
        <v>40808945</v>
      </c>
      <c r="R121" s="208" t="s">
        <v>116</v>
      </c>
      <c r="S121" s="511"/>
      <c r="T121" s="55" t="s">
        <v>116</v>
      </c>
      <c r="U121" s="111"/>
      <c r="V121" s="115">
        <v>5130000</v>
      </c>
      <c r="W121" s="113"/>
      <c r="X121" s="25">
        <f>SUM(Y121+AC121+AD121)</f>
        <v>45938945</v>
      </c>
      <c r="Y121" s="114">
        <v>40808945</v>
      </c>
      <c r="Z121" s="208" t="s">
        <v>116</v>
      </c>
      <c r="AA121" s="511"/>
      <c r="AB121" s="55" t="s">
        <v>116</v>
      </c>
      <c r="AC121" s="111"/>
      <c r="AD121" s="115">
        <v>5130000</v>
      </c>
      <c r="AE121" s="113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0</v>
      </c>
      <c r="I122" s="114"/>
      <c r="J122" s="208" t="s">
        <v>116</v>
      </c>
      <c r="K122" s="511"/>
      <c r="L122" s="55" t="s">
        <v>116</v>
      </c>
      <c r="M122" s="111"/>
      <c r="N122" s="115"/>
      <c r="O122" s="113"/>
      <c r="P122" s="25">
        <f>SUM(Q122+U122+V122)</f>
        <v>0</v>
      </c>
      <c r="Q122" s="114"/>
      <c r="R122" s="208" t="s">
        <v>116</v>
      </c>
      <c r="S122" s="511"/>
      <c r="T122" s="55" t="s">
        <v>116</v>
      </c>
      <c r="U122" s="111"/>
      <c r="V122" s="115"/>
      <c r="W122" s="113"/>
      <c r="X122" s="25">
        <f>SUM(Y122+AC122+AD122)</f>
        <v>0</v>
      </c>
      <c r="Y122" s="114"/>
      <c r="Z122" s="208" t="s">
        <v>116</v>
      </c>
      <c r="AA122" s="511"/>
      <c r="AB122" s="55" t="s">
        <v>116</v>
      </c>
      <c r="AC122" s="111"/>
      <c r="AD122" s="115"/>
      <c r="AE122" s="113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114" t="s">
        <v>116</v>
      </c>
      <c r="J123" s="208" t="s">
        <v>116</v>
      </c>
      <c r="K123" s="511"/>
      <c r="L123" s="55" t="s">
        <v>116</v>
      </c>
      <c r="M123" s="111" t="s">
        <v>116</v>
      </c>
      <c r="N123" s="112"/>
      <c r="O123" s="113" t="s">
        <v>116</v>
      </c>
      <c r="P123" s="25"/>
      <c r="Q123" s="114" t="s">
        <v>116</v>
      </c>
      <c r="R123" s="208" t="s">
        <v>116</v>
      </c>
      <c r="S123" s="511"/>
      <c r="T123" s="55" t="s">
        <v>116</v>
      </c>
      <c r="U123" s="111" t="s">
        <v>116</v>
      </c>
      <c r="V123" s="112"/>
      <c r="W123" s="113" t="s">
        <v>116</v>
      </c>
      <c r="X123" s="25"/>
      <c r="Y123" s="114" t="s">
        <v>116</v>
      </c>
      <c r="Z123" s="208" t="s">
        <v>116</v>
      </c>
      <c r="AA123" s="511"/>
      <c r="AB123" s="55" t="s">
        <v>116</v>
      </c>
      <c r="AC123" s="111" t="s">
        <v>116</v>
      </c>
      <c r="AD123" s="112"/>
      <c r="AE123" s="113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114" t="s">
        <v>116</v>
      </c>
      <c r="J124" s="208" t="s">
        <v>116</v>
      </c>
      <c r="K124" s="511"/>
      <c r="L124" s="55" t="s">
        <v>116</v>
      </c>
      <c r="M124" s="111" t="s">
        <v>116</v>
      </c>
      <c r="N124" s="112"/>
      <c r="O124" s="113" t="s">
        <v>116</v>
      </c>
      <c r="P124" s="25"/>
      <c r="Q124" s="114" t="s">
        <v>116</v>
      </c>
      <c r="R124" s="208" t="s">
        <v>116</v>
      </c>
      <c r="S124" s="511"/>
      <c r="T124" s="55" t="s">
        <v>116</v>
      </c>
      <c r="U124" s="111" t="s">
        <v>116</v>
      </c>
      <c r="V124" s="112"/>
      <c r="W124" s="113" t="s">
        <v>116</v>
      </c>
      <c r="X124" s="25"/>
      <c r="Y124" s="114" t="s">
        <v>116</v>
      </c>
      <c r="Z124" s="208" t="s">
        <v>116</v>
      </c>
      <c r="AA124" s="511"/>
      <c r="AB124" s="55" t="s">
        <v>116</v>
      </c>
      <c r="AC124" s="111" t="s">
        <v>116</v>
      </c>
      <c r="AD124" s="112"/>
      <c r="AE124" s="113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0</v>
      </c>
      <c r="I125" s="114" t="s">
        <v>116</v>
      </c>
      <c r="J125" s="208">
        <v>0</v>
      </c>
      <c r="K125" s="511"/>
      <c r="L125" s="55"/>
      <c r="M125" s="111" t="s">
        <v>116</v>
      </c>
      <c r="N125" s="112" t="s">
        <v>116</v>
      </c>
      <c r="O125" s="113" t="s">
        <v>116</v>
      </c>
      <c r="P125" s="25">
        <f>SUM(R125+T125)</f>
        <v>0</v>
      </c>
      <c r="Q125" s="114" t="s">
        <v>116</v>
      </c>
      <c r="R125" s="208">
        <v>0</v>
      </c>
      <c r="S125" s="511"/>
      <c r="T125" s="55"/>
      <c r="U125" s="111" t="s">
        <v>116</v>
      </c>
      <c r="V125" s="112" t="s">
        <v>116</v>
      </c>
      <c r="W125" s="113" t="s">
        <v>116</v>
      </c>
      <c r="X125" s="25">
        <f>SUM(Z125+AB125)</f>
        <v>0</v>
      </c>
      <c r="Y125" s="114" t="s">
        <v>116</v>
      </c>
      <c r="Z125" s="208">
        <v>0</v>
      </c>
      <c r="AA125" s="511"/>
      <c r="AB125" s="55"/>
      <c r="AC125" s="111" t="s">
        <v>116</v>
      </c>
      <c r="AD125" s="112" t="s">
        <v>116</v>
      </c>
      <c r="AE125" s="113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114" t="s">
        <v>116</v>
      </c>
      <c r="J126" s="208" t="s">
        <v>116</v>
      </c>
      <c r="K126" s="511"/>
      <c r="L126" s="55" t="s">
        <v>116</v>
      </c>
      <c r="M126" s="111" t="s">
        <v>116</v>
      </c>
      <c r="N126" s="112"/>
      <c r="O126" s="113"/>
      <c r="P126" s="25"/>
      <c r="Q126" s="114" t="s">
        <v>116</v>
      </c>
      <c r="R126" s="208" t="s">
        <v>116</v>
      </c>
      <c r="S126" s="511"/>
      <c r="T126" s="55" t="s">
        <v>116</v>
      </c>
      <c r="U126" s="111" t="s">
        <v>116</v>
      </c>
      <c r="V126" s="112"/>
      <c r="W126" s="113"/>
      <c r="X126" s="25"/>
      <c r="Y126" s="114" t="s">
        <v>116</v>
      </c>
      <c r="Z126" s="208" t="s">
        <v>116</v>
      </c>
      <c r="AA126" s="511"/>
      <c r="AB126" s="55" t="s">
        <v>116</v>
      </c>
      <c r="AC126" s="111" t="s">
        <v>116</v>
      </c>
      <c r="AD126" s="112"/>
      <c r="AE126" s="113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114" t="s">
        <v>116</v>
      </c>
      <c r="J127" s="208" t="s">
        <v>116</v>
      </c>
      <c r="K127" s="511"/>
      <c r="L127" s="55" t="s">
        <v>116</v>
      </c>
      <c r="M127" s="111" t="s">
        <v>116</v>
      </c>
      <c r="N127" s="112"/>
      <c r="O127" s="113" t="s">
        <v>116</v>
      </c>
      <c r="P127" s="25"/>
      <c r="Q127" s="114" t="s">
        <v>116</v>
      </c>
      <c r="R127" s="208" t="s">
        <v>116</v>
      </c>
      <c r="S127" s="511"/>
      <c r="T127" s="55" t="s">
        <v>116</v>
      </c>
      <c r="U127" s="111" t="s">
        <v>116</v>
      </c>
      <c r="V127" s="112"/>
      <c r="W127" s="113" t="s">
        <v>116</v>
      </c>
      <c r="X127" s="25"/>
      <c r="Y127" s="114" t="s">
        <v>116</v>
      </c>
      <c r="Z127" s="208" t="s">
        <v>116</v>
      </c>
      <c r="AA127" s="511"/>
      <c r="AB127" s="55" t="s">
        <v>116</v>
      </c>
      <c r="AC127" s="111" t="s">
        <v>116</v>
      </c>
      <c r="AD127" s="112"/>
      <c r="AE127" s="113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114"/>
      <c r="J128" s="208"/>
      <c r="K128" s="511"/>
      <c r="L128" s="55"/>
      <c r="M128" s="111"/>
      <c r="N128" s="116"/>
      <c r="O128" s="113"/>
      <c r="P128" s="25"/>
      <c r="Q128" s="114"/>
      <c r="R128" s="208"/>
      <c r="S128" s="511"/>
      <c r="T128" s="55"/>
      <c r="U128" s="111"/>
      <c r="V128" s="116"/>
      <c r="W128" s="113"/>
      <c r="X128" s="25"/>
      <c r="Y128" s="114"/>
      <c r="Z128" s="208"/>
      <c r="AA128" s="511"/>
      <c r="AB128" s="55"/>
      <c r="AC128" s="111"/>
      <c r="AD128" s="116"/>
      <c r="AE128" s="113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45938945</v>
      </c>
      <c r="I129" s="25">
        <f>SUM(I130+I134+I139+I141+I142)</f>
        <v>40808945</v>
      </c>
      <c r="J129" s="208">
        <f>SUM(J130+J134+J139+J141+J142)</f>
        <v>0</v>
      </c>
      <c r="K129" s="511"/>
      <c r="L129" s="55"/>
      <c r="M129" s="117"/>
      <c r="N129" s="104">
        <f>SUM(N130+N134+N139+N141+N142)</f>
        <v>5130000</v>
      </c>
      <c r="O129" s="118"/>
      <c r="P129" s="25">
        <f>SUM(P130+P134+P139+P141+P142)</f>
        <v>45938945</v>
      </c>
      <c r="Q129" s="25">
        <f>SUM(Q130+Q134+Q139+Q141+Q142)</f>
        <v>40808945</v>
      </c>
      <c r="R129" s="208">
        <f>SUM(R130+R134+R139+R141+R142)</f>
        <v>0</v>
      </c>
      <c r="S129" s="511"/>
      <c r="T129" s="55"/>
      <c r="U129" s="117"/>
      <c r="V129" s="104">
        <f>SUM(V130+V134+V139+V141+V142)</f>
        <v>5130000</v>
      </c>
      <c r="W129" s="118"/>
      <c r="X129" s="25">
        <f>SUM(X130+X134+X139+X141+X142)</f>
        <v>45938945</v>
      </c>
      <c r="Y129" s="25">
        <f>SUM(Y130+Y134+Y139+Y141+Y142)</f>
        <v>40808945</v>
      </c>
      <c r="Z129" s="208">
        <f>SUM(Z130+Z134+Z139+Z141+Z142)</f>
        <v>0</v>
      </c>
      <c r="AA129" s="511"/>
      <c r="AB129" s="55"/>
      <c r="AC129" s="117"/>
      <c r="AD129" s="104">
        <f>SUM(AD130+AD134+AD139+AD141+AD142)</f>
        <v>5130000</v>
      </c>
      <c r="AE129" s="118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31429287</v>
      </c>
      <c r="I130" s="25">
        <f>SUM(I131:I132)</f>
        <v>31429287</v>
      </c>
      <c r="J130" s="208"/>
      <c r="K130" s="511"/>
      <c r="L130" s="55"/>
      <c r="M130" s="111"/>
      <c r="N130" s="119"/>
      <c r="O130" s="113"/>
      <c r="P130" s="25">
        <f>SUM(P131:P132)</f>
        <v>31429287</v>
      </c>
      <c r="Q130" s="25">
        <f>SUM(Q131:Q132)</f>
        <v>31429287</v>
      </c>
      <c r="R130" s="208"/>
      <c r="S130" s="511"/>
      <c r="T130" s="55"/>
      <c r="U130" s="111"/>
      <c r="V130" s="119"/>
      <c r="W130" s="113"/>
      <c r="X130" s="25">
        <f>SUM(X131:X132)</f>
        <v>31429287</v>
      </c>
      <c r="Y130" s="25">
        <f>SUM(Y131:Y132)</f>
        <v>31429287</v>
      </c>
      <c r="Z130" s="208"/>
      <c r="AA130" s="511"/>
      <c r="AB130" s="55"/>
      <c r="AC130" s="111"/>
      <c r="AD130" s="119"/>
      <c r="AE130" s="113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31429287</v>
      </c>
      <c r="I131" s="114">
        <v>31429287</v>
      </c>
      <c r="J131" s="208"/>
      <c r="K131" s="511"/>
      <c r="L131" s="55"/>
      <c r="M131" s="111"/>
      <c r="N131" s="112"/>
      <c r="O131" s="113"/>
      <c r="P131" s="25">
        <f>SUM(Q131+U131+V131)</f>
        <v>31429287</v>
      </c>
      <c r="Q131" s="114">
        <v>31429287</v>
      </c>
      <c r="R131" s="208"/>
      <c r="S131" s="511"/>
      <c r="T131" s="55"/>
      <c r="U131" s="111"/>
      <c r="V131" s="112"/>
      <c r="W131" s="113"/>
      <c r="X131" s="25">
        <f>SUM(Y131+AC131+AD131)</f>
        <v>31429287</v>
      </c>
      <c r="Y131" s="114">
        <v>31429287</v>
      </c>
      <c r="Z131" s="208"/>
      <c r="AA131" s="511"/>
      <c r="AB131" s="55"/>
      <c r="AC131" s="111"/>
      <c r="AD131" s="112"/>
      <c r="AE131" s="113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114"/>
      <c r="J132" s="208"/>
      <c r="K132" s="511"/>
      <c r="L132" s="55"/>
      <c r="M132" s="111"/>
      <c r="N132" s="112"/>
      <c r="O132" s="113"/>
      <c r="P132" s="25"/>
      <c r="Q132" s="114"/>
      <c r="R132" s="208"/>
      <c r="S132" s="511"/>
      <c r="T132" s="55"/>
      <c r="U132" s="111"/>
      <c r="V132" s="112"/>
      <c r="W132" s="113"/>
      <c r="X132" s="25"/>
      <c r="Y132" s="114"/>
      <c r="Z132" s="208"/>
      <c r="AA132" s="511"/>
      <c r="AB132" s="55"/>
      <c r="AC132" s="111"/>
      <c r="AD132" s="112"/>
      <c r="AE132" s="113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114"/>
      <c r="J133" s="208"/>
      <c r="K133" s="511"/>
      <c r="L133" s="55"/>
      <c r="M133" s="111"/>
      <c r="N133" s="112"/>
      <c r="O133" s="113"/>
      <c r="P133" s="25"/>
      <c r="Q133" s="114"/>
      <c r="R133" s="208"/>
      <c r="S133" s="511"/>
      <c r="T133" s="55"/>
      <c r="U133" s="111"/>
      <c r="V133" s="112"/>
      <c r="W133" s="113"/>
      <c r="X133" s="25"/>
      <c r="Y133" s="114"/>
      <c r="Z133" s="208"/>
      <c r="AA133" s="511"/>
      <c r="AB133" s="55"/>
      <c r="AC133" s="111"/>
      <c r="AD133" s="112"/>
      <c r="AE133" s="113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1178768</v>
      </c>
      <c r="I134" s="114">
        <f>SUM(I136:I138)</f>
        <v>1178768</v>
      </c>
      <c r="J134" s="208"/>
      <c r="K134" s="511"/>
      <c r="L134" s="55"/>
      <c r="M134" s="111"/>
      <c r="N134" s="112"/>
      <c r="O134" s="113"/>
      <c r="P134" s="25">
        <f>SUM(Q134+U134+V134)</f>
        <v>1178768</v>
      </c>
      <c r="Q134" s="114">
        <f>SUM(Q136:Q138)</f>
        <v>1178768</v>
      </c>
      <c r="R134" s="208"/>
      <c r="S134" s="511"/>
      <c r="T134" s="55"/>
      <c r="U134" s="111"/>
      <c r="V134" s="112"/>
      <c r="W134" s="113"/>
      <c r="X134" s="25">
        <f>SUM(Y134+AC134+AD134)</f>
        <v>1178768</v>
      </c>
      <c r="Y134" s="114">
        <f>SUM(Y136:Y138)</f>
        <v>1178768</v>
      </c>
      <c r="Z134" s="208"/>
      <c r="AA134" s="511"/>
      <c r="AB134" s="55"/>
      <c r="AC134" s="111"/>
      <c r="AD134" s="112"/>
      <c r="AE134" s="113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114"/>
      <c r="J135" s="208"/>
      <c r="K135" s="511"/>
      <c r="L135" s="55"/>
      <c r="M135" s="111"/>
      <c r="N135" s="112"/>
      <c r="O135" s="113"/>
      <c r="P135" s="25"/>
      <c r="Q135" s="114"/>
      <c r="R135" s="208"/>
      <c r="S135" s="511"/>
      <c r="T135" s="55"/>
      <c r="U135" s="111"/>
      <c r="V135" s="112"/>
      <c r="W135" s="113"/>
      <c r="X135" s="25"/>
      <c r="Y135" s="114"/>
      <c r="Z135" s="208"/>
      <c r="AA135" s="511"/>
      <c r="AB135" s="55"/>
      <c r="AC135" s="111"/>
      <c r="AD135" s="112"/>
      <c r="AE135" s="113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1178768</v>
      </c>
      <c r="I136" s="114">
        <v>1178768</v>
      </c>
      <c r="J136" s="208"/>
      <c r="K136" s="511"/>
      <c r="L136" s="55"/>
      <c r="M136" s="111"/>
      <c r="N136" s="112"/>
      <c r="O136" s="113"/>
      <c r="P136" s="25">
        <f>SUM(Q136+U136+V136)</f>
        <v>1178768</v>
      </c>
      <c r="Q136" s="114">
        <v>1178768</v>
      </c>
      <c r="R136" s="208"/>
      <c r="S136" s="511"/>
      <c r="T136" s="55"/>
      <c r="U136" s="111"/>
      <c r="V136" s="112"/>
      <c r="W136" s="113"/>
      <c r="X136" s="25">
        <f>SUM(Y136+AC136+AD136)</f>
        <v>1178768</v>
      </c>
      <c r="Y136" s="114">
        <v>1178768</v>
      </c>
      <c r="Z136" s="208"/>
      <c r="AA136" s="511"/>
      <c r="AB136" s="55"/>
      <c r="AC136" s="111"/>
      <c r="AD136" s="112"/>
      <c r="AE136" s="113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114">
        <v>0</v>
      </c>
      <c r="J137" s="208"/>
      <c r="K137" s="511"/>
      <c r="L137" s="55"/>
      <c r="M137" s="111"/>
      <c r="N137" s="112"/>
      <c r="O137" s="113"/>
      <c r="P137" s="25">
        <f>SUM(Q137+U137+V137)</f>
        <v>0</v>
      </c>
      <c r="Q137" s="114">
        <v>0</v>
      </c>
      <c r="R137" s="208"/>
      <c r="S137" s="511"/>
      <c r="T137" s="55"/>
      <c r="U137" s="111"/>
      <c r="V137" s="112"/>
      <c r="W137" s="113"/>
      <c r="X137" s="25">
        <f>SUM(Y137+AC137+AD137)</f>
        <v>0</v>
      </c>
      <c r="Y137" s="114">
        <v>0</v>
      </c>
      <c r="Z137" s="208"/>
      <c r="AA137" s="511"/>
      <c r="AB137" s="55"/>
      <c r="AC137" s="111"/>
      <c r="AD137" s="112"/>
      <c r="AE137" s="113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114">
        <v>0</v>
      </c>
      <c r="J138" s="208"/>
      <c r="K138" s="511"/>
      <c r="L138" s="55"/>
      <c r="M138" s="111"/>
      <c r="N138" s="112"/>
      <c r="O138" s="113"/>
      <c r="P138" s="25">
        <f>SUM(Q138+U138+V138)</f>
        <v>0</v>
      </c>
      <c r="Q138" s="114">
        <v>0</v>
      </c>
      <c r="R138" s="208"/>
      <c r="S138" s="511"/>
      <c r="T138" s="55"/>
      <c r="U138" s="111"/>
      <c r="V138" s="112"/>
      <c r="W138" s="113"/>
      <c r="X138" s="25">
        <f>SUM(Y138+AC138+AD138)</f>
        <v>0</v>
      </c>
      <c r="Y138" s="114">
        <v>0</v>
      </c>
      <c r="Z138" s="208"/>
      <c r="AA138" s="511"/>
      <c r="AB138" s="55"/>
      <c r="AC138" s="111"/>
      <c r="AD138" s="112"/>
      <c r="AE138" s="113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114"/>
      <c r="J139" s="208"/>
      <c r="K139" s="511"/>
      <c r="L139" s="55"/>
      <c r="M139" s="111"/>
      <c r="N139" s="112"/>
      <c r="O139" s="113"/>
      <c r="P139" s="25"/>
      <c r="Q139" s="114"/>
      <c r="R139" s="208"/>
      <c r="S139" s="511"/>
      <c r="T139" s="55"/>
      <c r="U139" s="111"/>
      <c r="V139" s="112"/>
      <c r="W139" s="113"/>
      <c r="X139" s="25"/>
      <c r="Y139" s="114"/>
      <c r="Z139" s="208"/>
      <c r="AA139" s="511"/>
      <c r="AB139" s="55"/>
      <c r="AC139" s="111"/>
      <c r="AD139" s="112"/>
      <c r="AE139" s="113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114"/>
      <c r="J140" s="208"/>
      <c r="K140" s="511"/>
      <c r="L140" s="55"/>
      <c r="M140" s="111"/>
      <c r="N140" s="112"/>
      <c r="O140" s="113"/>
      <c r="P140" s="25"/>
      <c r="Q140" s="114"/>
      <c r="R140" s="208"/>
      <c r="S140" s="511"/>
      <c r="T140" s="55"/>
      <c r="U140" s="111"/>
      <c r="V140" s="112"/>
      <c r="W140" s="113"/>
      <c r="X140" s="25"/>
      <c r="Y140" s="114"/>
      <c r="Z140" s="208"/>
      <c r="AA140" s="511"/>
      <c r="AB140" s="55"/>
      <c r="AC140" s="111"/>
      <c r="AD140" s="112"/>
      <c r="AE140" s="113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114"/>
      <c r="J141" s="208"/>
      <c r="K141" s="511"/>
      <c r="L141" s="55"/>
      <c r="M141" s="111"/>
      <c r="N141" s="112"/>
      <c r="O141" s="113"/>
      <c r="P141" s="25"/>
      <c r="Q141" s="114"/>
      <c r="R141" s="208"/>
      <c r="S141" s="511"/>
      <c r="T141" s="55"/>
      <c r="U141" s="111"/>
      <c r="V141" s="112"/>
      <c r="W141" s="113"/>
      <c r="X141" s="25"/>
      <c r="Y141" s="114"/>
      <c r="Z141" s="208"/>
      <c r="AA141" s="511"/>
      <c r="AB141" s="55"/>
      <c r="AC141" s="111"/>
      <c r="AD141" s="112"/>
      <c r="AE141" s="113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13330890</v>
      </c>
      <c r="I142" s="114">
        <v>8200890</v>
      </c>
      <c r="J142" s="208">
        <v>0</v>
      </c>
      <c r="K142" s="511"/>
      <c r="L142" s="55"/>
      <c r="M142" s="111"/>
      <c r="N142" s="115">
        <v>5130000</v>
      </c>
      <c r="O142" s="113"/>
      <c r="P142" s="25">
        <f>SUM(Q142+R142+V142)</f>
        <v>13330890</v>
      </c>
      <c r="Q142" s="114">
        <v>8200890</v>
      </c>
      <c r="R142" s="208">
        <v>0</v>
      </c>
      <c r="S142" s="511"/>
      <c r="T142" s="55"/>
      <c r="U142" s="111"/>
      <c r="V142" s="115">
        <v>5130000</v>
      </c>
      <c r="W142" s="113"/>
      <c r="X142" s="25">
        <f>SUM(Y142+Z142+AD142)</f>
        <v>13330890</v>
      </c>
      <c r="Y142" s="114">
        <v>8200890</v>
      </c>
      <c r="Z142" s="208">
        <v>0</v>
      </c>
      <c r="AA142" s="511"/>
      <c r="AB142" s="55"/>
      <c r="AC142" s="111"/>
      <c r="AD142" s="115">
        <v>5130000</v>
      </c>
      <c r="AE142" s="113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114"/>
      <c r="J143" s="208"/>
      <c r="K143" s="511"/>
      <c r="L143" s="55"/>
      <c r="M143" s="111"/>
      <c r="N143" s="112"/>
      <c r="O143" s="113"/>
      <c r="P143" s="25"/>
      <c r="Q143" s="114"/>
      <c r="R143" s="208"/>
      <c r="S143" s="511"/>
      <c r="T143" s="55"/>
      <c r="U143" s="111"/>
      <c r="V143" s="112"/>
      <c r="W143" s="113"/>
      <c r="X143" s="25"/>
      <c r="Y143" s="114"/>
      <c r="Z143" s="208"/>
      <c r="AA143" s="511"/>
      <c r="AB143" s="55"/>
      <c r="AC143" s="111"/>
      <c r="AD143" s="112"/>
      <c r="AE143" s="113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114"/>
      <c r="J144" s="208"/>
      <c r="K144" s="511"/>
      <c r="L144" s="55"/>
      <c r="M144" s="111"/>
      <c r="N144" s="112"/>
      <c r="O144" s="113"/>
      <c r="P144" s="25"/>
      <c r="Q144" s="114"/>
      <c r="R144" s="208"/>
      <c r="S144" s="511"/>
      <c r="T144" s="55"/>
      <c r="U144" s="111"/>
      <c r="V144" s="112"/>
      <c r="W144" s="113"/>
      <c r="X144" s="25"/>
      <c r="Y144" s="114"/>
      <c r="Z144" s="208"/>
      <c r="AA144" s="511"/>
      <c r="AB144" s="55"/>
      <c r="AC144" s="111"/>
      <c r="AD144" s="112"/>
      <c r="AE144" s="113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114"/>
      <c r="J145" s="208"/>
      <c r="K145" s="511"/>
      <c r="L145" s="55"/>
      <c r="M145" s="111"/>
      <c r="N145" s="112"/>
      <c r="O145" s="113"/>
      <c r="P145" s="25"/>
      <c r="Q145" s="114"/>
      <c r="R145" s="208"/>
      <c r="S145" s="511"/>
      <c r="T145" s="55"/>
      <c r="U145" s="111"/>
      <c r="V145" s="112"/>
      <c r="W145" s="113"/>
      <c r="X145" s="25"/>
      <c r="Y145" s="114"/>
      <c r="Z145" s="208"/>
      <c r="AA145" s="511"/>
      <c r="AB145" s="55"/>
      <c r="AC145" s="111"/>
      <c r="AD145" s="112"/>
      <c r="AE145" s="113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114"/>
      <c r="J146" s="208"/>
      <c r="K146" s="511"/>
      <c r="L146" s="55"/>
      <c r="M146" s="111"/>
      <c r="N146" s="112"/>
      <c r="O146" s="113"/>
      <c r="P146" s="25"/>
      <c r="Q146" s="114"/>
      <c r="R146" s="208"/>
      <c r="S146" s="511"/>
      <c r="T146" s="55"/>
      <c r="U146" s="111"/>
      <c r="V146" s="112"/>
      <c r="W146" s="113"/>
      <c r="X146" s="25"/>
      <c r="Y146" s="114"/>
      <c r="Z146" s="208"/>
      <c r="AA146" s="511"/>
      <c r="AB146" s="55"/>
      <c r="AC146" s="111"/>
      <c r="AD146" s="112"/>
      <c r="AE146" s="113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114"/>
      <c r="J147" s="208"/>
      <c r="K147" s="511"/>
      <c r="L147" s="55"/>
      <c r="M147" s="111"/>
      <c r="N147" s="112"/>
      <c r="O147" s="113"/>
      <c r="P147" s="25"/>
      <c r="Q147" s="114"/>
      <c r="R147" s="208"/>
      <c r="S147" s="511"/>
      <c r="T147" s="55"/>
      <c r="U147" s="111"/>
      <c r="V147" s="112"/>
      <c r="W147" s="113"/>
      <c r="X147" s="25"/>
      <c r="Y147" s="114"/>
      <c r="Z147" s="208"/>
      <c r="AA147" s="511"/>
      <c r="AB147" s="55"/>
      <c r="AC147" s="111"/>
      <c r="AD147" s="112"/>
      <c r="AE147" s="113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120"/>
      <c r="I148" s="121"/>
      <c r="J148" s="513"/>
      <c r="K148" s="513"/>
      <c r="L148" s="122"/>
      <c r="M148" s="123"/>
      <c r="N148" s="124"/>
      <c r="O148" s="125"/>
      <c r="P148" s="120"/>
      <c r="Q148" s="121"/>
      <c r="R148" s="513"/>
      <c r="S148" s="513"/>
      <c r="T148" s="122"/>
      <c r="U148" s="123"/>
      <c r="V148" s="124"/>
      <c r="W148" s="125"/>
      <c r="X148" s="120"/>
      <c r="Y148" s="121"/>
      <c r="Z148" s="513"/>
      <c r="AA148" s="513"/>
      <c r="AB148" s="122"/>
      <c r="AC148" s="123"/>
      <c r="AD148" s="124"/>
      <c r="AE148" s="125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167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13330890</v>
      </c>
      <c r="H162" s="366"/>
      <c r="I162" s="76">
        <f>SUM(M162+P162)</f>
        <v>13330890</v>
      </c>
      <c r="J162" s="77">
        <f>SUM(N162+Q162)</f>
        <v>13330890</v>
      </c>
      <c r="K162" s="367">
        <f>SUM(K163+K165)</f>
        <v>8200890</v>
      </c>
      <c r="L162" s="504"/>
      <c r="M162" s="94">
        <f>SUM(M163+M165)</f>
        <v>8200890</v>
      </c>
      <c r="N162" s="94">
        <f>SUM(N163+N165)</f>
        <v>8200890</v>
      </c>
      <c r="O162" s="105">
        <f>SUM(O163+O165)</f>
        <v>5130000</v>
      </c>
      <c r="P162" s="42">
        <f>SUM(P163+P165)</f>
        <v>5130000</v>
      </c>
      <c r="Q162" s="42">
        <f>SUM(Q163+Q165)</f>
        <v>5130000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13330890</v>
      </c>
      <c r="H165" s="366"/>
      <c r="I165" s="76">
        <f>SUM(M165+P165)</f>
        <v>13330890</v>
      </c>
      <c r="J165" s="77">
        <f>SUM(N165+Q165)</f>
        <v>13330890</v>
      </c>
      <c r="K165" s="367">
        <v>8200890</v>
      </c>
      <c r="L165" s="504"/>
      <c r="M165" s="91">
        <v>8200890</v>
      </c>
      <c r="N165" s="94">
        <v>8200890</v>
      </c>
      <c r="O165" s="82">
        <v>5130000</v>
      </c>
      <c r="P165" s="82">
        <v>5130000</v>
      </c>
      <c r="Q165" s="82">
        <v>5130000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F176:I176"/>
    <mergeCell ref="A174:D174"/>
    <mergeCell ref="F174:I174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66:D166"/>
    <mergeCell ref="G166:H166"/>
    <mergeCell ref="K166:L166"/>
    <mergeCell ref="A177:D177"/>
    <mergeCell ref="F177:I177"/>
    <mergeCell ref="A175:D175"/>
    <mergeCell ref="F175:I175"/>
    <mergeCell ref="A176:D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G160:H160"/>
    <mergeCell ref="K160:L160"/>
    <mergeCell ref="A153:Y153"/>
    <mergeCell ref="K158:N159"/>
    <mergeCell ref="O158:Q159"/>
    <mergeCell ref="K157:Q157"/>
    <mergeCell ref="A156:D160"/>
    <mergeCell ref="E156:E160"/>
    <mergeCell ref="F156:F160"/>
    <mergeCell ref="A154:O154"/>
    <mergeCell ref="A155:O155"/>
    <mergeCell ref="G156:Q156"/>
    <mergeCell ref="G157:J159"/>
    <mergeCell ref="A151:D151"/>
    <mergeCell ref="F151:G151"/>
    <mergeCell ref="J151:K151"/>
    <mergeCell ref="A152:D152"/>
    <mergeCell ref="F152:G152"/>
    <mergeCell ref="J152:K152"/>
    <mergeCell ref="R151:S151"/>
    <mergeCell ref="Z152:AA152"/>
    <mergeCell ref="F150:G150"/>
    <mergeCell ref="J150:K150"/>
    <mergeCell ref="R150:S150"/>
    <mergeCell ref="Z150:AA150"/>
    <mergeCell ref="Z151:AA151"/>
    <mergeCell ref="R152:S152"/>
    <mergeCell ref="A150:D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R122:S122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4:AA124"/>
    <mergeCell ref="A123:D123"/>
    <mergeCell ref="F123:G123"/>
    <mergeCell ref="J123:K123"/>
    <mergeCell ref="R123:S123"/>
    <mergeCell ref="A124:D124"/>
    <mergeCell ref="F124:G124"/>
    <mergeCell ref="J124:K124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J97:L97"/>
    <mergeCell ref="A98:F98"/>
    <mergeCell ref="G98:I98"/>
    <mergeCell ref="A99:F99"/>
    <mergeCell ref="A97:F97"/>
    <mergeCell ref="G97:I97"/>
    <mergeCell ref="G99:I99"/>
    <mergeCell ref="J99:L99"/>
    <mergeCell ref="G96:I96"/>
    <mergeCell ref="J96:L96"/>
    <mergeCell ref="A91:F91"/>
    <mergeCell ref="G91:I91"/>
    <mergeCell ref="J91:L91"/>
    <mergeCell ref="A95:F95"/>
    <mergeCell ref="G95:I95"/>
    <mergeCell ref="J95:L95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3:G53"/>
    <mergeCell ref="F55:G55"/>
    <mergeCell ref="I55:L55"/>
    <mergeCell ref="A54:D54"/>
    <mergeCell ref="I53:L53"/>
    <mergeCell ref="I47:L48"/>
    <mergeCell ref="A48:H48"/>
    <mergeCell ref="A49:L50"/>
    <mergeCell ref="F57:G57"/>
    <mergeCell ref="I57:L57"/>
    <mergeCell ref="A51:D52"/>
    <mergeCell ref="F51:G52"/>
    <mergeCell ref="A55:D55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1:D1"/>
    <mergeCell ref="F1:G1"/>
    <mergeCell ref="H1:L1"/>
    <mergeCell ref="C2:D2"/>
    <mergeCell ref="F2:G2"/>
    <mergeCell ref="H2:L2"/>
    <mergeCell ref="A138:D138"/>
    <mergeCell ref="F138:G138"/>
    <mergeCell ref="J138:K138"/>
    <mergeCell ref="J136:K136"/>
    <mergeCell ref="A137:D137"/>
    <mergeCell ref="F136:G136"/>
    <mergeCell ref="J137:K137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J122:K122"/>
    <mergeCell ref="F66:G66"/>
    <mergeCell ref="I66:L66"/>
    <mergeCell ref="A67:D67"/>
    <mergeCell ref="F67:G67"/>
    <mergeCell ref="I67:L67"/>
    <mergeCell ref="A65:D65"/>
    <mergeCell ref="F65:G65"/>
    <mergeCell ref="A69:D69"/>
    <mergeCell ref="F69:G69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A75:D76"/>
    <mergeCell ref="F75:G76"/>
    <mergeCell ref="H75:H76"/>
    <mergeCell ref="I75:L75"/>
    <mergeCell ref="I76:L76"/>
    <mergeCell ref="A73:D73"/>
    <mergeCell ref="F73:G73"/>
    <mergeCell ref="I73:L73"/>
    <mergeCell ref="A71:D71"/>
    <mergeCell ref="F71:G71"/>
    <mergeCell ref="I71:L71"/>
    <mergeCell ref="A72:D72"/>
    <mergeCell ref="F72:G72"/>
    <mergeCell ref="I72:L72"/>
    <mergeCell ref="A77:D77"/>
    <mergeCell ref="F77:G77"/>
    <mergeCell ref="I77:L77"/>
    <mergeCell ref="A78:D78"/>
    <mergeCell ref="F78:G78"/>
    <mergeCell ref="I78:L78"/>
    <mergeCell ref="A79:D79"/>
    <mergeCell ref="F79:G79"/>
    <mergeCell ref="I79:L79"/>
    <mergeCell ref="A80:D80"/>
    <mergeCell ref="F80:G80"/>
    <mergeCell ref="I80:L80"/>
    <mergeCell ref="A81:D81"/>
    <mergeCell ref="F81:G81"/>
    <mergeCell ref="I81:L81"/>
    <mergeCell ref="A82:D82"/>
    <mergeCell ref="F82:G82"/>
    <mergeCell ref="I82:L82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R137:S137"/>
    <mergeCell ref="R138:S138"/>
    <mergeCell ref="Z122:AA122"/>
    <mergeCell ref="Z136:AA136"/>
    <mergeCell ref="Z137:AA137"/>
    <mergeCell ref="Z138:AA138"/>
    <mergeCell ref="R136:S136"/>
    <mergeCell ref="Z123:AA123"/>
    <mergeCell ref="R124:S124"/>
    <mergeCell ref="Z125:AA125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43">
      <selection activeCell="I67" sqref="I67:L67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1.14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37242807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721465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>
        <v>100</v>
      </c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>
        <v>100</v>
      </c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>
        <v>100</v>
      </c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37964272</v>
      </c>
      <c r="I118" s="67">
        <f>SUM(I121)</f>
        <v>36616807</v>
      </c>
      <c r="J118" s="346">
        <f>SUM(J125)</f>
        <v>626000</v>
      </c>
      <c r="K118" s="347"/>
      <c r="L118" s="68"/>
      <c r="M118" s="69"/>
      <c r="N118" s="70">
        <f>SUM(N121+N122)</f>
        <v>721465</v>
      </c>
      <c r="O118" s="19"/>
      <c r="P118" s="1"/>
      <c r="Q118" s="21"/>
      <c r="R118" s="348"/>
      <c r="S118" s="349"/>
      <c r="T118" s="22"/>
      <c r="U118" s="23"/>
      <c r="V118" s="18"/>
      <c r="W118" s="19"/>
      <c r="X118" s="1"/>
      <c r="Y118" s="21"/>
      <c r="Z118" s="348"/>
      <c r="AA118" s="349"/>
      <c r="AB118" s="22"/>
      <c r="AC118" s="23"/>
      <c r="AD118" s="18"/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26" t="s">
        <v>116</v>
      </c>
      <c r="R119" s="342" t="s">
        <v>116</v>
      </c>
      <c r="S119" s="343"/>
      <c r="T119" s="27" t="s">
        <v>116</v>
      </c>
      <c r="U119" s="23" t="s">
        <v>116</v>
      </c>
      <c r="V119" s="18"/>
      <c r="W119" s="19" t="s">
        <v>116</v>
      </c>
      <c r="X119" s="25"/>
      <c r="Y119" s="26" t="s">
        <v>116</v>
      </c>
      <c r="Z119" s="342" t="s">
        <v>116</v>
      </c>
      <c r="AA119" s="343"/>
      <c r="AB119" s="27" t="s">
        <v>116</v>
      </c>
      <c r="AC119" s="23" t="s">
        <v>116</v>
      </c>
      <c r="AD119" s="18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26"/>
      <c r="R120" s="342"/>
      <c r="S120" s="343"/>
      <c r="T120" s="27"/>
      <c r="U120" s="23"/>
      <c r="V120" s="18"/>
      <c r="W120" s="19"/>
      <c r="X120" s="25"/>
      <c r="Y120" s="26"/>
      <c r="Z120" s="342"/>
      <c r="AA120" s="343"/>
      <c r="AB120" s="27"/>
      <c r="AC120" s="23"/>
      <c r="AD120" s="18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36640734</v>
      </c>
      <c r="I121" s="66">
        <f>16671351+19688700+256756</f>
        <v>36616807</v>
      </c>
      <c r="J121" s="208" t="s">
        <v>116</v>
      </c>
      <c r="K121" s="209"/>
      <c r="L121" s="55" t="s">
        <v>116</v>
      </c>
      <c r="M121" s="69"/>
      <c r="N121" s="70">
        <v>23927</v>
      </c>
      <c r="O121" s="19"/>
      <c r="P121" s="25"/>
      <c r="Q121" s="26"/>
      <c r="R121" s="342" t="s">
        <v>116</v>
      </c>
      <c r="S121" s="343"/>
      <c r="T121" s="27" t="s">
        <v>116</v>
      </c>
      <c r="U121" s="23"/>
      <c r="V121" s="18"/>
      <c r="W121" s="19"/>
      <c r="X121" s="25"/>
      <c r="Y121" s="26"/>
      <c r="Z121" s="342" t="s">
        <v>116</v>
      </c>
      <c r="AA121" s="343"/>
      <c r="AB121" s="27" t="s">
        <v>116</v>
      </c>
      <c r="AC121" s="23"/>
      <c r="AD121" s="18"/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697538</v>
      </c>
      <c r="I122" s="66"/>
      <c r="J122" s="208" t="s">
        <v>116</v>
      </c>
      <c r="K122" s="209"/>
      <c r="L122" s="55" t="s">
        <v>116</v>
      </c>
      <c r="M122" s="69"/>
      <c r="N122" s="82">
        <v>697538</v>
      </c>
      <c r="O122" s="19"/>
      <c r="P122" s="25"/>
      <c r="Q122" s="26"/>
      <c r="R122" s="25"/>
      <c r="S122" s="26"/>
      <c r="T122" s="27"/>
      <c r="U122" s="23"/>
      <c r="V122" s="18"/>
      <c r="W122" s="19"/>
      <c r="X122" s="25"/>
      <c r="Y122" s="26"/>
      <c r="Z122" s="25"/>
      <c r="AA122" s="26"/>
      <c r="AB122" s="27"/>
      <c r="AC122" s="23"/>
      <c r="AD122" s="18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26" t="s">
        <v>116</v>
      </c>
      <c r="R123" s="342" t="s">
        <v>116</v>
      </c>
      <c r="S123" s="343"/>
      <c r="T123" s="27" t="s">
        <v>116</v>
      </c>
      <c r="U123" s="23" t="s">
        <v>116</v>
      </c>
      <c r="V123" s="18"/>
      <c r="W123" s="19" t="s">
        <v>116</v>
      </c>
      <c r="X123" s="25"/>
      <c r="Y123" s="26" t="s">
        <v>116</v>
      </c>
      <c r="Z123" s="342" t="s">
        <v>116</v>
      </c>
      <c r="AA123" s="343"/>
      <c r="AB123" s="27" t="s">
        <v>116</v>
      </c>
      <c r="AC123" s="23" t="s">
        <v>116</v>
      </c>
      <c r="AD123" s="18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26" t="s">
        <v>116</v>
      </c>
      <c r="R124" s="342" t="s">
        <v>116</v>
      </c>
      <c r="S124" s="343"/>
      <c r="T124" s="27" t="s">
        <v>116</v>
      </c>
      <c r="U124" s="23" t="s">
        <v>116</v>
      </c>
      <c r="V124" s="18"/>
      <c r="W124" s="19" t="s">
        <v>116</v>
      </c>
      <c r="X124" s="25"/>
      <c r="Y124" s="26" t="s">
        <v>116</v>
      </c>
      <c r="Z124" s="342" t="s">
        <v>116</v>
      </c>
      <c r="AA124" s="343"/>
      <c r="AB124" s="27" t="s">
        <v>116</v>
      </c>
      <c r="AC124" s="23" t="s">
        <v>116</v>
      </c>
      <c r="AD124" s="18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626000</v>
      </c>
      <c r="I125" s="66" t="s">
        <v>116</v>
      </c>
      <c r="J125" s="208">
        <f>606800+19200</f>
        <v>626000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/>
      <c r="Q125" s="26" t="s">
        <v>116</v>
      </c>
      <c r="R125" s="342"/>
      <c r="S125" s="343"/>
      <c r="T125" s="27"/>
      <c r="U125" s="23" t="s">
        <v>116</v>
      </c>
      <c r="V125" s="18" t="s">
        <v>116</v>
      </c>
      <c r="W125" s="19" t="s">
        <v>116</v>
      </c>
      <c r="X125" s="25"/>
      <c r="Y125" s="26" t="s">
        <v>116</v>
      </c>
      <c r="Z125" s="342"/>
      <c r="AA125" s="343"/>
      <c r="AB125" s="27"/>
      <c r="AC125" s="23" t="s">
        <v>116</v>
      </c>
      <c r="AD125" s="18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26" t="s">
        <v>116</v>
      </c>
      <c r="R126" s="342" t="s">
        <v>116</v>
      </c>
      <c r="S126" s="343"/>
      <c r="T126" s="27" t="s">
        <v>116</v>
      </c>
      <c r="U126" s="23" t="s">
        <v>116</v>
      </c>
      <c r="V126" s="18"/>
      <c r="W126" s="19"/>
      <c r="X126" s="25"/>
      <c r="Y126" s="26" t="s">
        <v>116</v>
      </c>
      <c r="Z126" s="342" t="s">
        <v>116</v>
      </c>
      <c r="AA126" s="343"/>
      <c r="AB126" s="27" t="s">
        <v>116</v>
      </c>
      <c r="AC126" s="23" t="s">
        <v>116</v>
      </c>
      <c r="AD126" s="18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26" t="s">
        <v>116</v>
      </c>
      <c r="R127" s="342" t="s">
        <v>116</v>
      </c>
      <c r="S127" s="343"/>
      <c r="T127" s="27" t="s">
        <v>116</v>
      </c>
      <c r="U127" s="23" t="s">
        <v>116</v>
      </c>
      <c r="V127" s="18"/>
      <c r="W127" s="19" t="s">
        <v>116</v>
      </c>
      <c r="X127" s="25"/>
      <c r="Y127" s="26" t="s">
        <v>116</v>
      </c>
      <c r="Z127" s="342" t="s">
        <v>116</v>
      </c>
      <c r="AA127" s="343"/>
      <c r="AB127" s="27" t="s">
        <v>116</v>
      </c>
      <c r="AC127" s="23" t="s">
        <v>116</v>
      </c>
      <c r="AD127" s="18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70"/>
      <c r="O128" s="19"/>
      <c r="P128" s="25"/>
      <c r="Q128" s="26"/>
      <c r="R128" s="342"/>
      <c r="S128" s="343"/>
      <c r="T128" s="27"/>
      <c r="U128" s="23"/>
      <c r="V128" s="18"/>
      <c r="W128" s="19"/>
      <c r="X128" s="25"/>
      <c r="Y128" s="26"/>
      <c r="Z128" s="342"/>
      <c r="AA128" s="343"/>
      <c r="AB128" s="27"/>
      <c r="AC128" s="23"/>
      <c r="AD128" s="18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37964272</v>
      </c>
      <c r="I129" s="25">
        <f>SUM(I130+I134+I139+I141+I142)</f>
        <v>36616807</v>
      </c>
      <c r="J129" s="208"/>
      <c r="K129" s="209"/>
      <c r="L129" s="55"/>
      <c r="M129" s="69"/>
      <c r="N129" s="70"/>
      <c r="O129" s="19"/>
      <c r="P129" s="25"/>
      <c r="Q129" s="26"/>
      <c r="R129" s="342"/>
      <c r="S129" s="343"/>
      <c r="T129" s="27"/>
      <c r="U129" s="23"/>
      <c r="V129" s="18"/>
      <c r="W129" s="19"/>
      <c r="X129" s="25"/>
      <c r="Y129" s="26"/>
      <c r="Z129" s="342"/>
      <c r="AA129" s="343"/>
      <c r="AB129" s="27"/>
      <c r="AC129" s="23"/>
      <c r="AD129" s="18"/>
      <c r="AE129" s="19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19688700</v>
      </c>
      <c r="I130" s="25">
        <f>SUM(I131:I132)</f>
        <v>19688700</v>
      </c>
      <c r="J130" s="208"/>
      <c r="K130" s="209"/>
      <c r="L130" s="55"/>
      <c r="M130" s="69"/>
      <c r="N130" s="70"/>
      <c r="O130" s="19"/>
      <c r="P130" s="25"/>
      <c r="Q130" s="26"/>
      <c r="R130" s="342"/>
      <c r="S130" s="343"/>
      <c r="T130" s="27"/>
      <c r="U130" s="23"/>
      <c r="V130" s="18"/>
      <c r="W130" s="19"/>
      <c r="X130" s="25"/>
      <c r="Y130" s="26"/>
      <c r="Z130" s="342"/>
      <c r="AA130" s="343"/>
      <c r="AB130" s="27"/>
      <c r="AC130" s="23"/>
      <c r="AD130" s="18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19688700</v>
      </c>
      <c r="I131" s="66">
        <v>19688700</v>
      </c>
      <c r="J131" s="208"/>
      <c r="K131" s="209"/>
      <c r="L131" s="55"/>
      <c r="M131" s="69"/>
      <c r="N131" s="70"/>
      <c r="O131" s="19"/>
      <c r="P131" s="25"/>
      <c r="Q131" s="26"/>
      <c r="R131" s="342"/>
      <c r="S131" s="343"/>
      <c r="T131" s="27"/>
      <c r="U131" s="23"/>
      <c r="V131" s="18"/>
      <c r="W131" s="19"/>
      <c r="X131" s="25"/>
      <c r="Y131" s="26"/>
      <c r="Z131" s="342"/>
      <c r="AA131" s="343"/>
      <c r="AB131" s="27"/>
      <c r="AC131" s="23"/>
      <c r="AD131" s="18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26"/>
      <c r="R132" s="342"/>
      <c r="S132" s="343"/>
      <c r="T132" s="27"/>
      <c r="U132" s="23"/>
      <c r="V132" s="18"/>
      <c r="W132" s="19"/>
      <c r="X132" s="25"/>
      <c r="Y132" s="26"/>
      <c r="Z132" s="342"/>
      <c r="AA132" s="343"/>
      <c r="AB132" s="27"/>
      <c r="AC132" s="23"/>
      <c r="AD132" s="18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26"/>
      <c r="R133" s="342"/>
      <c r="S133" s="343"/>
      <c r="T133" s="27"/>
      <c r="U133" s="23"/>
      <c r="V133" s="18"/>
      <c r="W133" s="19"/>
      <c r="X133" s="25"/>
      <c r="Y133" s="26"/>
      <c r="Z133" s="342"/>
      <c r="AA133" s="343"/>
      <c r="AB133" s="27"/>
      <c r="AC133" s="23"/>
      <c r="AD133" s="18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744176</v>
      </c>
      <c r="I134" s="66">
        <f>SUM(I136:I138)</f>
        <v>744176</v>
      </c>
      <c r="J134" s="208"/>
      <c r="K134" s="209"/>
      <c r="L134" s="55"/>
      <c r="M134" s="69"/>
      <c r="N134" s="70"/>
      <c r="O134" s="19"/>
      <c r="P134" s="25"/>
      <c r="Q134" s="26"/>
      <c r="R134" s="342"/>
      <c r="S134" s="343"/>
      <c r="T134" s="27"/>
      <c r="U134" s="23"/>
      <c r="V134" s="18"/>
      <c r="W134" s="19"/>
      <c r="X134" s="25"/>
      <c r="Y134" s="26"/>
      <c r="Z134" s="342"/>
      <c r="AA134" s="343"/>
      <c r="AB134" s="27"/>
      <c r="AC134" s="23"/>
      <c r="AD134" s="18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26"/>
      <c r="R135" s="342"/>
      <c r="S135" s="343"/>
      <c r="T135" s="27"/>
      <c r="U135" s="23"/>
      <c r="V135" s="18"/>
      <c r="W135" s="19"/>
      <c r="X135" s="25"/>
      <c r="Y135" s="26"/>
      <c r="Z135" s="342"/>
      <c r="AA135" s="343"/>
      <c r="AB135" s="27"/>
      <c r="AC135" s="23"/>
      <c r="AD135" s="18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731176</v>
      </c>
      <c r="I136" s="66">
        <v>731176</v>
      </c>
      <c r="J136" s="208"/>
      <c r="K136" s="209"/>
      <c r="L136" s="55"/>
      <c r="M136" s="69"/>
      <c r="N136" s="70"/>
      <c r="O136" s="19"/>
      <c r="P136" s="25"/>
      <c r="Q136" s="26"/>
      <c r="R136" s="342"/>
      <c r="S136" s="343"/>
      <c r="T136" s="27"/>
      <c r="U136" s="23"/>
      <c r="V136" s="18"/>
      <c r="W136" s="19"/>
      <c r="X136" s="25"/>
      <c r="Y136" s="26"/>
      <c r="Z136" s="25"/>
      <c r="AA136" s="26"/>
      <c r="AB136" s="27"/>
      <c r="AC136" s="23"/>
      <c r="AD136" s="18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13000</v>
      </c>
      <c r="I137" s="66">
        <v>13000</v>
      </c>
      <c r="J137" s="208"/>
      <c r="K137" s="209"/>
      <c r="L137" s="55"/>
      <c r="M137" s="69"/>
      <c r="N137" s="70"/>
      <c r="O137" s="19"/>
      <c r="P137" s="25"/>
      <c r="Q137" s="26"/>
      <c r="R137" s="25"/>
      <c r="S137" s="26"/>
      <c r="T137" s="27"/>
      <c r="U137" s="23"/>
      <c r="V137" s="18"/>
      <c r="W137" s="19"/>
      <c r="X137" s="25"/>
      <c r="Y137" s="26"/>
      <c r="Z137" s="25"/>
      <c r="AA137" s="26"/>
      <c r="AB137" s="27"/>
      <c r="AC137" s="23"/>
      <c r="AD137" s="18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/>
      <c r="Q138" s="26"/>
      <c r="R138" s="25"/>
      <c r="S138" s="26"/>
      <c r="T138" s="27"/>
      <c r="U138" s="23"/>
      <c r="V138" s="18"/>
      <c r="W138" s="19"/>
      <c r="X138" s="25"/>
      <c r="Y138" s="26"/>
      <c r="Z138" s="25"/>
      <c r="AA138" s="26"/>
      <c r="AB138" s="27"/>
      <c r="AC138" s="23"/>
      <c r="AD138" s="18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26"/>
      <c r="R139" s="342"/>
      <c r="S139" s="343"/>
      <c r="T139" s="27"/>
      <c r="U139" s="23"/>
      <c r="V139" s="18"/>
      <c r="W139" s="19"/>
      <c r="X139" s="25"/>
      <c r="Y139" s="26"/>
      <c r="Z139" s="342"/>
      <c r="AA139" s="343"/>
      <c r="AB139" s="27"/>
      <c r="AC139" s="23"/>
      <c r="AD139" s="18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26"/>
      <c r="R140" s="342"/>
      <c r="S140" s="343"/>
      <c r="T140" s="27"/>
      <c r="U140" s="23"/>
      <c r="V140" s="18"/>
      <c r="W140" s="19"/>
      <c r="X140" s="25"/>
      <c r="Y140" s="26"/>
      <c r="Z140" s="342"/>
      <c r="AA140" s="343"/>
      <c r="AB140" s="27"/>
      <c r="AC140" s="23"/>
      <c r="AD140" s="18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26"/>
      <c r="R141" s="342"/>
      <c r="S141" s="343"/>
      <c r="T141" s="27"/>
      <c r="U141" s="23"/>
      <c r="V141" s="18"/>
      <c r="W141" s="19"/>
      <c r="X141" s="25"/>
      <c r="Y141" s="26"/>
      <c r="Z141" s="342"/>
      <c r="AA141" s="343"/>
      <c r="AB141" s="27"/>
      <c r="AC141" s="23"/>
      <c r="AD141" s="18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17531396</v>
      </c>
      <c r="I142" s="66">
        <v>16183931</v>
      </c>
      <c r="J142" s="208">
        <f>606800+19200</f>
        <v>626000</v>
      </c>
      <c r="K142" s="209"/>
      <c r="L142" s="55"/>
      <c r="M142" s="69"/>
      <c r="N142" s="82">
        <v>721465</v>
      </c>
      <c r="O142" s="19"/>
      <c r="P142" s="25"/>
      <c r="Q142" s="26"/>
      <c r="R142" s="342"/>
      <c r="S142" s="343"/>
      <c r="T142" s="27"/>
      <c r="U142" s="23"/>
      <c r="V142" s="18"/>
      <c r="W142" s="19"/>
      <c r="X142" s="25"/>
      <c r="Y142" s="26"/>
      <c r="Z142" s="342"/>
      <c r="AA142" s="343"/>
      <c r="AB142" s="27"/>
      <c r="AC142" s="23"/>
      <c r="AD142" s="18"/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26"/>
      <c r="R143" s="342"/>
      <c r="S143" s="343"/>
      <c r="T143" s="27"/>
      <c r="U143" s="23"/>
      <c r="V143" s="18"/>
      <c r="W143" s="19"/>
      <c r="X143" s="25"/>
      <c r="Y143" s="26"/>
      <c r="Z143" s="342"/>
      <c r="AA143" s="343"/>
      <c r="AB143" s="27"/>
      <c r="AC143" s="23"/>
      <c r="AD143" s="18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26"/>
      <c r="R144" s="342"/>
      <c r="S144" s="343"/>
      <c r="T144" s="27"/>
      <c r="U144" s="23"/>
      <c r="V144" s="18"/>
      <c r="W144" s="19"/>
      <c r="X144" s="25"/>
      <c r="Y144" s="26"/>
      <c r="Z144" s="342"/>
      <c r="AA144" s="343"/>
      <c r="AB144" s="27"/>
      <c r="AC144" s="23"/>
      <c r="AD144" s="18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26"/>
      <c r="R145" s="342"/>
      <c r="S145" s="343"/>
      <c r="T145" s="27"/>
      <c r="U145" s="23"/>
      <c r="V145" s="18"/>
      <c r="W145" s="19"/>
      <c r="X145" s="25"/>
      <c r="Y145" s="26"/>
      <c r="Z145" s="342"/>
      <c r="AA145" s="343"/>
      <c r="AB145" s="27"/>
      <c r="AC145" s="23"/>
      <c r="AD145" s="18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76">
        <v>8</v>
      </c>
      <c r="N161" s="76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17531396</v>
      </c>
      <c r="H162" s="366"/>
      <c r="I162" s="76">
        <v>17531396</v>
      </c>
      <c r="J162" s="77">
        <v>17531396</v>
      </c>
      <c r="K162" s="396">
        <v>16809931</v>
      </c>
      <c r="L162" s="368"/>
      <c r="M162" s="76">
        <v>16809931</v>
      </c>
      <c r="N162" s="76">
        <v>16809931</v>
      </c>
      <c r="O162" s="42">
        <v>721465</v>
      </c>
      <c r="P162" s="46">
        <v>721465</v>
      </c>
      <c r="Q162" s="40">
        <v>721465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76"/>
      <c r="N163" s="76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76"/>
      <c r="N164" s="76"/>
      <c r="O164" s="42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17531396</v>
      </c>
      <c r="H165" s="366"/>
      <c r="I165" s="76">
        <v>17531396</v>
      </c>
      <c r="J165" s="77">
        <v>17531396</v>
      </c>
      <c r="K165" s="367">
        <v>16809931</v>
      </c>
      <c r="L165" s="368"/>
      <c r="M165" s="76">
        <v>16809931</v>
      </c>
      <c r="N165" s="76">
        <v>16809931</v>
      </c>
      <c r="O165" s="42">
        <v>721465</v>
      </c>
      <c r="P165" s="46">
        <v>721465</v>
      </c>
      <c r="Q165" s="40">
        <v>721465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76"/>
      <c r="N166" s="76"/>
      <c r="O166" s="42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05"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A81:D81"/>
    <mergeCell ref="F81:G81"/>
    <mergeCell ref="I81:L81"/>
    <mergeCell ref="A82:D82"/>
    <mergeCell ref="F82:G82"/>
    <mergeCell ref="I82:L82"/>
    <mergeCell ref="A79:D79"/>
    <mergeCell ref="F79:G79"/>
    <mergeCell ref="I79:L79"/>
    <mergeCell ref="A80:D80"/>
    <mergeCell ref="F80:G80"/>
    <mergeCell ref="I80:L80"/>
    <mergeCell ref="A77:D77"/>
    <mergeCell ref="F77:G77"/>
    <mergeCell ref="I77:L77"/>
    <mergeCell ref="A78:D78"/>
    <mergeCell ref="F78:G78"/>
    <mergeCell ref="I78:L78"/>
    <mergeCell ref="A75:D76"/>
    <mergeCell ref="F75:G76"/>
    <mergeCell ref="H75:H76"/>
    <mergeCell ref="I75:L75"/>
    <mergeCell ref="I76:L76"/>
    <mergeCell ref="A71:D71"/>
    <mergeCell ref="F71:G71"/>
    <mergeCell ref="I71:L71"/>
    <mergeCell ref="A72:D72"/>
    <mergeCell ref="F72:G72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F69:G69"/>
    <mergeCell ref="I69:L69"/>
    <mergeCell ref="A70:D70"/>
    <mergeCell ref="F70:G70"/>
    <mergeCell ref="I70:L70"/>
    <mergeCell ref="A73:D73"/>
    <mergeCell ref="F73:G73"/>
    <mergeCell ref="I73:L73"/>
    <mergeCell ref="A69:D69"/>
    <mergeCell ref="I72:L72"/>
    <mergeCell ref="F66:G66"/>
    <mergeCell ref="I66:L66"/>
    <mergeCell ref="A67:D67"/>
    <mergeCell ref="F67:G67"/>
    <mergeCell ref="I67:L67"/>
    <mergeCell ref="A65:D65"/>
    <mergeCell ref="F65:G65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J122:K122"/>
    <mergeCell ref="A138:D138"/>
    <mergeCell ref="F138:G138"/>
    <mergeCell ref="J138:K138"/>
    <mergeCell ref="J136:K136"/>
    <mergeCell ref="R136:S136"/>
    <mergeCell ref="A137:D137"/>
    <mergeCell ref="F136:G136"/>
    <mergeCell ref="J137:K137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A22:H22"/>
    <mergeCell ref="I22:K22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33:L33"/>
    <mergeCell ref="A34:L34"/>
    <mergeCell ref="A35:L35"/>
    <mergeCell ref="A36:L36"/>
    <mergeCell ref="A37:H38"/>
    <mergeCell ref="I37:L38"/>
    <mergeCell ref="A45:H46"/>
    <mergeCell ref="I45:L46"/>
    <mergeCell ref="A39:H40"/>
    <mergeCell ref="I39:L40"/>
    <mergeCell ref="A43:H43"/>
    <mergeCell ref="I43:L43"/>
    <mergeCell ref="A44:H44"/>
    <mergeCell ref="I44:L44"/>
    <mergeCell ref="A41:H42"/>
    <mergeCell ref="I41:L42"/>
    <mergeCell ref="I54:L54"/>
    <mergeCell ref="F53:G53"/>
    <mergeCell ref="A47:H47"/>
    <mergeCell ref="I47:L48"/>
    <mergeCell ref="A48:H48"/>
    <mergeCell ref="A49:L50"/>
    <mergeCell ref="I53:L53"/>
    <mergeCell ref="H51:H52"/>
    <mergeCell ref="I51:L51"/>
    <mergeCell ref="I56:L56"/>
    <mergeCell ref="A57:D57"/>
    <mergeCell ref="F57:G57"/>
    <mergeCell ref="I57:L57"/>
    <mergeCell ref="A51:D52"/>
    <mergeCell ref="F51:G52"/>
    <mergeCell ref="A55:D55"/>
    <mergeCell ref="I52:L52"/>
    <mergeCell ref="A53:D53"/>
    <mergeCell ref="F54:G54"/>
    <mergeCell ref="F60:G60"/>
    <mergeCell ref="I60:L60"/>
    <mergeCell ref="F55:G55"/>
    <mergeCell ref="I55:L55"/>
    <mergeCell ref="A54:D54"/>
    <mergeCell ref="A61:D61"/>
    <mergeCell ref="F61:G61"/>
    <mergeCell ref="I61:L61"/>
    <mergeCell ref="A56:D56"/>
    <mergeCell ref="F56:G56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7:I97"/>
    <mergeCell ref="G99:I99"/>
    <mergeCell ref="G96:I96"/>
    <mergeCell ref="J96:L96"/>
    <mergeCell ref="A91:F91"/>
    <mergeCell ref="G91:I91"/>
    <mergeCell ref="J91:L91"/>
    <mergeCell ref="A95:F95"/>
    <mergeCell ref="G95:I95"/>
    <mergeCell ref="J95:L95"/>
    <mergeCell ref="AC115:AC116"/>
    <mergeCell ref="AB115:AB116"/>
    <mergeCell ref="A102:F102"/>
    <mergeCell ref="G102:I102"/>
    <mergeCell ref="J102:L102"/>
    <mergeCell ref="J97:L97"/>
    <mergeCell ref="A98:F98"/>
    <mergeCell ref="G98:I98"/>
    <mergeCell ref="A99:F99"/>
    <mergeCell ref="A97:F97"/>
    <mergeCell ref="G108:I108"/>
    <mergeCell ref="J108:L108"/>
    <mergeCell ref="X113:AE113"/>
    <mergeCell ref="H114:H116"/>
    <mergeCell ref="I114:O114"/>
    <mergeCell ref="P114:P116"/>
    <mergeCell ref="Q114:W114"/>
    <mergeCell ref="X114:X116"/>
    <mergeCell ref="Y114:AE114"/>
    <mergeCell ref="AD115:AE115"/>
    <mergeCell ref="J99:L99"/>
    <mergeCell ref="A100:F100"/>
    <mergeCell ref="G101:I101"/>
    <mergeCell ref="J101:L101"/>
    <mergeCell ref="G100:I100"/>
    <mergeCell ref="A107:F107"/>
    <mergeCell ref="G107:I107"/>
    <mergeCell ref="J107:L107"/>
    <mergeCell ref="A103:F103"/>
    <mergeCell ref="A105:F106"/>
    <mergeCell ref="G103:I103"/>
    <mergeCell ref="J103:L103"/>
    <mergeCell ref="A104:F104"/>
    <mergeCell ref="G104:I104"/>
    <mergeCell ref="J104:L104"/>
    <mergeCell ref="A112:L112"/>
    <mergeCell ref="G105:I106"/>
    <mergeCell ref="J105:L106"/>
    <mergeCell ref="A109:L109"/>
    <mergeCell ref="A108:F108"/>
    <mergeCell ref="A111:L111"/>
    <mergeCell ref="A110:L110"/>
    <mergeCell ref="Y115:Y116"/>
    <mergeCell ref="U115:U116"/>
    <mergeCell ref="P113:W113"/>
    <mergeCell ref="F113:G116"/>
    <mergeCell ref="H113:O113"/>
    <mergeCell ref="L115:L116"/>
    <mergeCell ref="M115:M116"/>
    <mergeCell ref="N115:O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F119:G119"/>
    <mergeCell ref="J119:K119"/>
    <mergeCell ref="R119:S119"/>
    <mergeCell ref="Z118:AA118"/>
    <mergeCell ref="Q115:Q116"/>
    <mergeCell ref="R115:S116"/>
    <mergeCell ref="T115:T116"/>
    <mergeCell ref="Z115:AA116"/>
    <mergeCell ref="Z117:AA117"/>
    <mergeCell ref="V115:W115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A123:D123"/>
    <mergeCell ref="F123:G123"/>
    <mergeCell ref="J123:K123"/>
    <mergeCell ref="R123:S123"/>
    <mergeCell ref="Z120:AA120"/>
    <mergeCell ref="A121:D121"/>
    <mergeCell ref="F121:G121"/>
    <mergeCell ref="J121:K121"/>
    <mergeCell ref="R121:S121"/>
    <mergeCell ref="Z121:AA121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A151:D151"/>
    <mergeCell ref="F151:G151"/>
    <mergeCell ref="J151:K151"/>
    <mergeCell ref="R151:S151"/>
    <mergeCell ref="A150:D150"/>
    <mergeCell ref="Z148:AA148"/>
    <mergeCell ref="A149:D149"/>
    <mergeCell ref="F149:G149"/>
    <mergeCell ref="J149:K149"/>
    <mergeCell ref="R149:S149"/>
    <mergeCell ref="G156:Q156"/>
    <mergeCell ref="G157:J159"/>
    <mergeCell ref="Z152:AA152"/>
    <mergeCell ref="F150:G150"/>
    <mergeCell ref="J150:K150"/>
    <mergeCell ref="R150:S150"/>
    <mergeCell ref="Z150:AA150"/>
    <mergeCell ref="Z151:AA151"/>
    <mergeCell ref="A152:D152"/>
    <mergeCell ref="F152:G152"/>
    <mergeCell ref="J152:K152"/>
    <mergeCell ref="R152:S152"/>
    <mergeCell ref="A153:Y153"/>
    <mergeCell ref="K158:N159"/>
    <mergeCell ref="O158:Q159"/>
    <mergeCell ref="K157:Q157"/>
    <mergeCell ref="A154:O154"/>
    <mergeCell ref="A155:O155"/>
    <mergeCell ref="G160:H160"/>
    <mergeCell ref="K160:L160"/>
    <mergeCell ref="A166:D166"/>
    <mergeCell ref="G166:H166"/>
    <mergeCell ref="K166:L166"/>
    <mergeCell ref="A156:D160"/>
    <mergeCell ref="E156:E160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G164:H164"/>
    <mergeCell ref="K164:L164"/>
    <mergeCell ref="A165:D165"/>
    <mergeCell ref="G165:H165"/>
    <mergeCell ref="K165:L165"/>
    <mergeCell ref="A173:D173"/>
    <mergeCell ref="F173:I173"/>
    <mergeCell ref="B170:L170"/>
    <mergeCell ref="B171:L171"/>
    <mergeCell ref="A164:D164"/>
    <mergeCell ref="A174:D174"/>
    <mergeCell ref="F174:I174"/>
    <mergeCell ref="A175:D175"/>
    <mergeCell ref="B172:L172"/>
    <mergeCell ref="F175:I175"/>
    <mergeCell ref="A176:D176"/>
    <mergeCell ref="F176:I176"/>
    <mergeCell ref="A177:D177"/>
    <mergeCell ref="F177:I177"/>
    <mergeCell ref="A186:D186"/>
    <mergeCell ref="F186:I186"/>
    <mergeCell ref="A178:D178"/>
    <mergeCell ref="F178:I178"/>
    <mergeCell ref="A181:J181"/>
    <mergeCell ref="A179:D179"/>
    <mergeCell ref="A185:D185"/>
    <mergeCell ref="F185:I185"/>
    <mergeCell ref="C191:H191"/>
    <mergeCell ref="I191:J191"/>
    <mergeCell ref="A188:F188"/>
    <mergeCell ref="G188:J188"/>
    <mergeCell ref="C189:D189"/>
    <mergeCell ref="F179:I179"/>
    <mergeCell ref="A183:D183"/>
    <mergeCell ref="F189:G189"/>
    <mergeCell ref="I189:J189"/>
    <mergeCell ref="A190:C190"/>
    <mergeCell ref="D190:H190"/>
    <mergeCell ref="I190:J190"/>
    <mergeCell ref="A182:D182"/>
    <mergeCell ref="F182:I182"/>
    <mergeCell ref="F183:I183"/>
    <mergeCell ref="A184:D184"/>
    <mergeCell ref="F184:I18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94">
      <selection activeCell="A87" sqref="A87:L109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155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156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444" t="s">
        <v>13</v>
      </c>
      <c r="B17" s="445"/>
      <c r="C17" s="445"/>
      <c r="D17" s="445"/>
      <c r="E17" s="445"/>
      <c r="F17" s="445"/>
      <c r="G17" s="445"/>
      <c r="H17" s="450"/>
      <c r="I17" s="454" t="s">
        <v>14</v>
      </c>
      <c r="J17" s="455"/>
      <c r="K17" s="456"/>
      <c r="L17" s="457"/>
    </row>
    <row r="18" spans="1:12" ht="15" thickBot="1">
      <c r="A18" s="446"/>
      <c r="B18" s="447"/>
      <c r="C18" s="447"/>
      <c r="D18" s="451"/>
      <c r="E18" s="451"/>
      <c r="F18" s="451"/>
      <c r="G18" s="451"/>
      <c r="H18" s="452"/>
      <c r="I18" s="454"/>
      <c r="J18" s="455"/>
      <c r="K18" s="456"/>
      <c r="L18" s="458"/>
    </row>
    <row r="19" spans="1:12" ht="15" thickBot="1">
      <c r="A19" s="446"/>
      <c r="B19" s="447"/>
      <c r="C19" s="447"/>
      <c r="D19" s="451"/>
      <c r="E19" s="451"/>
      <c r="F19" s="451"/>
      <c r="G19" s="451"/>
      <c r="H19" s="452"/>
      <c r="I19" s="446"/>
      <c r="J19" s="451"/>
      <c r="K19" s="452"/>
      <c r="L19" s="150"/>
    </row>
    <row r="20" spans="1:12" ht="15" thickBot="1">
      <c r="A20" s="446"/>
      <c r="B20" s="447"/>
      <c r="C20" s="447"/>
      <c r="D20" s="451"/>
      <c r="E20" s="451"/>
      <c r="F20" s="451"/>
      <c r="G20" s="451"/>
      <c r="H20" s="452"/>
      <c r="I20" s="446"/>
      <c r="J20" s="451"/>
      <c r="K20" s="452"/>
      <c r="L20" s="150"/>
    </row>
    <row r="21" spans="1:12" ht="15" thickBot="1">
      <c r="A21" s="448"/>
      <c r="B21" s="449"/>
      <c r="C21" s="449"/>
      <c r="D21" s="449"/>
      <c r="E21" s="449"/>
      <c r="F21" s="449"/>
      <c r="G21" s="449"/>
      <c r="H21" s="453"/>
      <c r="I21" s="454"/>
      <c r="J21" s="455"/>
      <c r="K21" s="456"/>
      <c r="L21" s="153"/>
    </row>
    <row r="22" spans="1:12" ht="15" thickBot="1">
      <c r="A22" s="438" t="s">
        <v>15</v>
      </c>
      <c r="B22" s="439"/>
      <c r="C22" s="439"/>
      <c r="D22" s="439"/>
      <c r="E22" s="439"/>
      <c r="F22" s="439"/>
      <c r="G22" s="439"/>
      <c r="H22" s="440"/>
      <c r="I22" s="441"/>
      <c r="J22" s="442"/>
      <c r="K22" s="443"/>
      <c r="L22" s="152"/>
    </row>
    <row r="23" spans="1:12" ht="15" thickBot="1">
      <c r="A23" s="438" t="s">
        <v>16</v>
      </c>
      <c r="B23" s="439"/>
      <c r="C23" s="439"/>
      <c r="D23" s="439"/>
      <c r="E23" s="439"/>
      <c r="F23" s="439"/>
      <c r="G23" s="439"/>
      <c r="H23" s="440"/>
      <c r="I23" s="459" t="s">
        <v>17</v>
      </c>
      <c r="J23" s="460"/>
      <c r="K23" s="461"/>
      <c r="L23" s="152">
        <v>383</v>
      </c>
    </row>
    <row r="24" spans="1:12" ht="48" customHeight="1" thickBot="1">
      <c r="A24" s="438" t="s">
        <v>18</v>
      </c>
      <c r="B24" s="439"/>
      <c r="C24" s="439"/>
      <c r="D24" s="462"/>
      <c r="E24" s="462"/>
      <c r="F24" s="462"/>
      <c r="G24" s="462"/>
      <c r="H24" s="462"/>
      <c r="I24" s="462"/>
      <c r="J24" s="462"/>
      <c r="K24" s="462"/>
      <c r="L24" s="463"/>
    </row>
    <row r="25" spans="1:12" ht="33" customHeight="1" thickBot="1">
      <c r="A25" s="438" t="s">
        <v>19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40"/>
    </row>
    <row r="26" spans="1:12" ht="14.25">
      <c r="A26" s="514"/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</row>
    <row r="27" spans="1:12" ht="14.25">
      <c r="A27" s="515" t="s">
        <v>20</v>
      </c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</row>
    <row r="28" spans="1:12" ht="15" thickBot="1">
      <c r="A28" s="516"/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</row>
    <row r="29" spans="1:12" ht="14.25">
      <c r="A29" s="470" t="s">
        <v>131</v>
      </c>
      <c r="B29" s="471"/>
      <c r="C29" s="471"/>
      <c r="D29" s="471"/>
      <c r="E29" s="471"/>
      <c r="F29" s="471"/>
      <c r="G29" s="471"/>
      <c r="H29" s="472"/>
      <c r="I29" s="473"/>
      <c r="J29" s="474"/>
      <c r="K29" s="474"/>
      <c r="L29" s="475"/>
    </row>
    <row r="30" spans="1:12" ht="15" thickBot="1">
      <c r="A30" s="479" t="s">
        <v>21</v>
      </c>
      <c r="B30" s="480"/>
      <c r="C30" s="480"/>
      <c r="D30" s="480"/>
      <c r="E30" s="480"/>
      <c r="F30" s="480"/>
      <c r="G30" s="480"/>
      <c r="H30" s="481"/>
      <c r="I30" s="476"/>
      <c r="J30" s="477"/>
      <c r="K30" s="477"/>
      <c r="L30" s="478"/>
    </row>
    <row r="31" spans="1:12" ht="15" thickBot="1">
      <c r="A31" s="464" t="s">
        <v>22</v>
      </c>
      <c r="B31" s="465"/>
      <c r="C31" s="465"/>
      <c r="D31" s="465"/>
      <c r="E31" s="465"/>
      <c r="F31" s="465"/>
      <c r="G31" s="465"/>
      <c r="H31" s="466"/>
      <c r="I31" s="467"/>
      <c r="J31" s="468"/>
      <c r="K31" s="468"/>
      <c r="L31" s="469"/>
    </row>
    <row r="32" spans="1:12" ht="15" thickBot="1">
      <c r="A32" s="464" t="s">
        <v>23</v>
      </c>
      <c r="B32" s="465"/>
      <c r="C32" s="465"/>
      <c r="D32" s="465"/>
      <c r="E32" s="465"/>
      <c r="F32" s="465"/>
      <c r="G32" s="465"/>
      <c r="H32" s="466"/>
      <c r="I32" s="467"/>
      <c r="J32" s="468"/>
      <c r="K32" s="468"/>
      <c r="L32" s="469"/>
    </row>
    <row r="33" spans="1:12" ht="18" customHeight="1" thickBot="1">
      <c r="A33" s="438" t="s">
        <v>24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40"/>
    </row>
    <row r="34" spans="1:12" ht="15" thickBot="1">
      <c r="A34" s="438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40"/>
    </row>
    <row r="35" spans="1:12" ht="15" thickBot="1">
      <c r="A35" s="438" t="s">
        <v>25</v>
      </c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40"/>
    </row>
    <row r="36" spans="1:12" ht="15" thickBot="1">
      <c r="A36" s="438"/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40"/>
    </row>
    <row r="37" spans="1:12" ht="14.25">
      <c r="A37" s="482" t="s">
        <v>26</v>
      </c>
      <c r="B37" s="483"/>
      <c r="C37" s="483"/>
      <c r="D37" s="483"/>
      <c r="E37" s="483"/>
      <c r="F37" s="483"/>
      <c r="G37" s="483"/>
      <c r="H37" s="484"/>
      <c r="I37" s="444"/>
      <c r="J37" s="445"/>
      <c r="K37" s="445"/>
      <c r="L37" s="450"/>
    </row>
    <row r="38" spans="1:12" ht="15" thickBot="1">
      <c r="A38" s="485"/>
      <c r="B38" s="486"/>
      <c r="C38" s="486"/>
      <c r="D38" s="486"/>
      <c r="E38" s="486"/>
      <c r="F38" s="486"/>
      <c r="G38" s="486"/>
      <c r="H38" s="487"/>
      <c r="I38" s="448"/>
      <c r="J38" s="449"/>
      <c r="K38" s="449"/>
      <c r="L38" s="453"/>
    </row>
    <row r="39" spans="1:12" ht="14.25">
      <c r="A39" s="482" t="s">
        <v>27</v>
      </c>
      <c r="B39" s="483"/>
      <c r="C39" s="483"/>
      <c r="D39" s="483"/>
      <c r="E39" s="483"/>
      <c r="F39" s="483"/>
      <c r="G39" s="483"/>
      <c r="H39" s="484"/>
      <c r="I39" s="444"/>
      <c r="J39" s="445"/>
      <c r="K39" s="445"/>
      <c r="L39" s="450"/>
    </row>
    <row r="40" spans="1:12" ht="15" thickBot="1">
      <c r="A40" s="485"/>
      <c r="B40" s="486"/>
      <c r="C40" s="486"/>
      <c r="D40" s="486"/>
      <c r="E40" s="486"/>
      <c r="F40" s="486"/>
      <c r="G40" s="486"/>
      <c r="H40" s="487"/>
      <c r="I40" s="448"/>
      <c r="J40" s="449"/>
      <c r="K40" s="449"/>
      <c r="L40" s="453"/>
    </row>
    <row r="41" spans="1:12" ht="14.25">
      <c r="A41" s="482" t="s">
        <v>28</v>
      </c>
      <c r="B41" s="483"/>
      <c r="C41" s="483"/>
      <c r="D41" s="483"/>
      <c r="E41" s="483"/>
      <c r="F41" s="483"/>
      <c r="G41" s="483"/>
      <c r="H41" s="484"/>
      <c r="I41" s="444"/>
      <c r="J41" s="445"/>
      <c r="K41" s="445"/>
      <c r="L41" s="450"/>
    </row>
    <row r="42" spans="1:12" ht="15" thickBot="1">
      <c r="A42" s="485"/>
      <c r="B42" s="486"/>
      <c r="C42" s="486"/>
      <c r="D42" s="486"/>
      <c r="E42" s="486"/>
      <c r="F42" s="486"/>
      <c r="G42" s="486"/>
      <c r="H42" s="487"/>
      <c r="I42" s="448"/>
      <c r="J42" s="449"/>
      <c r="K42" s="449"/>
      <c r="L42" s="453"/>
    </row>
    <row r="43" spans="1:12" ht="15" thickBot="1">
      <c r="A43" s="464" t="s">
        <v>29</v>
      </c>
      <c r="B43" s="465"/>
      <c r="C43" s="465"/>
      <c r="D43" s="465"/>
      <c r="E43" s="465"/>
      <c r="F43" s="465"/>
      <c r="G43" s="465"/>
      <c r="H43" s="466"/>
      <c r="I43" s="438"/>
      <c r="J43" s="439"/>
      <c r="K43" s="439"/>
      <c r="L43" s="440"/>
    </row>
    <row r="44" spans="1:12" ht="15" thickBot="1">
      <c r="A44" s="464" t="s">
        <v>30</v>
      </c>
      <c r="B44" s="465"/>
      <c r="C44" s="465"/>
      <c r="D44" s="465"/>
      <c r="E44" s="465"/>
      <c r="F44" s="465"/>
      <c r="G44" s="465"/>
      <c r="H44" s="466"/>
      <c r="I44" s="438"/>
      <c r="J44" s="439"/>
      <c r="K44" s="439"/>
      <c r="L44" s="440"/>
    </row>
    <row r="45" spans="1:12" ht="14.25">
      <c r="A45" s="482" t="s">
        <v>31</v>
      </c>
      <c r="B45" s="483"/>
      <c r="C45" s="483"/>
      <c r="D45" s="483"/>
      <c r="E45" s="483"/>
      <c r="F45" s="483"/>
      <c r="G45" s="483"/>
      <c r="H45" s="484"/>
      <c r="I45" s="444"/>
      <c r="J45" s="445"/>
      <c r="K45" s="445"/>
      <c r="L45" s="450"/>
    </row>
    <row r="46" spans="1:12" ht="15" thickBot="1">
      <c r="A46" s="485"/>
      <c r="B46" s="486"/>
      <c r="C46" s="486"/>
      <c r="D46" s="486"/>
      <c r="E46" s="486"/>
      <c r="F46" s="486"/>
      <c r="G46" s="486"/>
      <c r="H46" s="487"/>
      <c r="I46" s="448"/>
      <c r="J46" s="449"/>
      <c r="K46" s="449"/>
      <c r="L46" s="453"/>
    </row>
    <row r="47" spans="1:12" ht="14.25">
      <c r="A47" s="482" t="s">
        <v>32</v>
      </c>
      <c r="B47" s="483"/>
      <c r="C47" s="483"/>
      <c r="D47" s="483"/>
      <c r="E47" s="483"/>
      <c r="F47" s="483"/>
      <c r="G47" s="483"/>
      <c r="H47" s="484"/>
      <c r="I47" s="444"/>
      <c r="J47" s="445"/>
      <c r="K47" s="445"/>
      <c r="L47" s="450"/>
    </row>
    <row r="48" spans="1:12" ht="15" thickBot="1">
      <c r="A48" s="485" t="s">
        <v>33</v>
      </c>
      <c r="B48" s="486"/>
      <c r="C48" s="486"/>
      <c r="D48" s="486"/>
      <c r="E48" s="486"/>
      <c r="F48" s="486"/>
      <c r="G48" s="486"/>
      <c r="H48" s="487"/>
      <c r="I48" s="448"/>
      <c r="J48" s="449"/>
      <c r="K48" s="449"/>
      <c r="L48" s="453"/>
    </row>
    <row r="49" spans="1:12" ht="14.25">
      <c r="A49" s="280" t="s">
        <v>157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7114631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508">
        <v>1029840</v>
      </c>
      <c r="J58" s="509"/>
      <c r="K58" s="509"/>
      <c r="L58" s="510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>
        <v>7114631</v>
      </c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>
        <v>1029840</v>
      </c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174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>
        <v>7114631</v>
      </c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>
        <v>1029840</v>
      </c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473"/>
      <c r="H92" s="474"/>
      <c r="I92" s="475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476"/>
      <c r="H93" s="477"/>
      <c r="I93" s="478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438"/>
      <c r="H94" s="439"/>
      <c r="I94" s="440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438"/>
      <c r="H95" s="439"/>
      <c r="I95" s="440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488"/>
      <c r="H96" s="489"/>
      <c r="I96" s="490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491"/>
      <c r="H97" s="492"/>
      <c r="I97" s="493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488"/>
      <c r="H98" s="489"/>
      <c r="I98" s="490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491"/>
      <c r="H99" s="492"/>
      <c r="I99" s="493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488"/>
      <c r="H100" s="489"/>
      <c r="I100" s="490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491"/>
      <c r="H101" s="492"/>
      <c r="I101" s="493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494"/>
      <c r="H102" s="495"/>
      <c r="I102" s="49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488"/>
      <c r="H103" s="489"/>
      <c r="I103" s="490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488"/>
      <c r="H104" s="489"/>
      <c r="I104" s="490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491"/>
      <c r="H105" s="492"/>
      <c r="I105" s="493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497"/>
      <c r="H106" s="498"/>
      <c r="I106" s="49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491"/>
      <c r="H107" s="492"/>
      <c r="I107" s="493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488"/>
      <c r="H108" s="489"/>
      <c r="I108" s="490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168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8144471</v>
      </c>
      <c r="I118" s="67">
        <f>SUM(I121)</f>
        <v>7114631</v>
      </c>
      <c r="J118" s="346">
        <f>SUM(J125)</f>
        <v>0</v>
      </c>
      <c r="K118" s="347"/>
      <c r="L118" s="68"/>
      <c r="M118" s="69"/>
      <c r="N118" s="70">
        <f>SUM(N121+N122)</f>
        <v>1029840</v>
      </c>
      <c r="O118" s="19"/>
      <c r="P118" s="1">
        <f>SUM(P119+P121+P122+P125)</f>
        <v>8144471</v>
      </c>
      <c r="Q118" s="67">
        <f>SUM(Q121)</f>
        <v>7114631</v>
      </c>
      <c r="R118" s="346">
        <f>SUM(R125)</f>
        <v>0</v>
      </c>
      <c r="S118" s="347"/>
      <c r="T118" s="68"/>
      <c r="U118" s="69"/>
      <c r="V118" s="70">
        <f>SUM(V121+V122)</f>
        <v>1029840</v>
      </c>
      <c r="W118" s="19"/>
      <c r="X118" s="1">
        <f>SUM(X119+X121+X122+X125)</f>
        <v>8144471</v>
      </c>
      <c r="Y118" s="67">
        <f>SUM(Y121)</f>
        <v>7114631</v>
      </c>
      <c r="Z118" s="346">
        <f>SUM(Z125)</f>
        <v>0</v>
      </c>
      <c r="AA118" s="347"/>
      <c r="AB118" s="68"/>
      <c r="AC118" s="69"/>
      <c r="AD118" s="70">
        <f>SUM(AD121+AD122)</f>
        <v>1029840</v>
      </c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148" t="s">
        <v>116</v>
      </c>
      <c r="R119" s="208" t="s">
        <v>116</v>
      </c>
      <c r="S119" s="209"/>
      <c r="T119" s="55" t="s">
        <v>116</v>
      </c>
      <c r="U119" s="69" t="s">
        <v>116</v>
      </c>
      <c r="V119" s="70"/>
      <c r="W119" s="19" t="s">
        <v>116</v>
      </c>
      <c r="X119" s="25"/>
      <c r="Y119" s="148" t="s">
        <v>116</v>
      </c>
      <c r="Z119" s="208" t="s">
        <v>116</v>
      </c>
      <c r="AA119" s="209"/>
      <c r="AB119" s="55" t="s">
        <v>116</v>
      </c>
      <c r="AC119" s="69" t="s">
        <v>116</v>
      </c>
      <c r="AD119" s="70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148"/>
      <c r="R120" s="208"/>
      <c r="S120" s="209"/>
      <c r="T120" s="55"/>
      <c r="U120" s="69"/>
      <c r="V120" s="70"/>
      <c r="W120" s="19"/>
      <c r="X120" s="25"/>
      <c r="Y120" s="148"/>
      <c r="Z120" s="208"/>
      <c r="AA120" s="209"/>
      <c r="AB120" s="55"/>
      <c r="AC120" s="69"/>
      <c r="AD120" s="70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8144471</v>
      </c>
      <c r="I121" s="66">
        <f>7114631</f>
        <v>7114631</v>
      </c>
      <c r="J121" s="208" t="s">
        <v>116</v>
      </c>
      <c r="K121" s="209"/>
      <c r="L121" s="55" t="s">
        <v>116</v>
      </c>
      <c r="M121" s="69"/>
      <c r="N121" s="82">
        <v>1029840</v>
      </c>
      <c r="O121" s="19"/>
      <c r="P121" s="25">
        <f>SUM(Q121+U121+V121)</f>
        <v>8144471</v>
      </c>
      <c r="Q121" s="148">
        <f>7114631</f>
        <v>7114631</v>
      </c>
      <c r="R121" s="208" t="s">
        <v>116</v>
      </c>
      <c r="S121" s="209"/>
      <c r="T121" s="55" t="s">
        <v>116</v>
      </c>
      <c r="U121" s="69"/>
      <c r="V121" s="82">
        <v>1029840</v>
      </c>
      <c r="W121" s="19"/>
      <c r="X121" s="25">
        <f>SUM(Y121+AC121+AD121)</f>
        <v>8144471</v>
      </c>
      <c r="Y121" s="148">
        <f>7114631</f>
        <v>7114631</v>
      </c>
      <c r="Z121" s="208" t="s">
        <v>116</v>
      </c>
      <c r="AA121" s="209"/>
      <c r="AB121" s="55" t="s">
        <v>116</v>
      </c>
      <c r="AC121" s="69"/>
      <c r="AD121" s="82">
        <v>1029840</v>
      </c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0</v>
      </c>
      <c r="I122" s="66"/>
      <c r="J122" s="208" t="s">
        <v>116</v>
      </c>
      <c r="K122" s="209"/>
      <c r="L122" s="55" t="s">
        <v>116</v>
      </c>
      <c r="M122" s="69"/>
      <c r="N122" s="82"/>
      <c r="O122" s="19"/>
      <c r="P122" s="25">
        <f>SUM(Q122+U122+V122)</f>
        <v>0</v>
      </c>
      <c r="Q122" s="148"/>
      <c r="R122" s="208" t="s">
        <v>116</v>
      </c>
      <c r="S122" s="209"/>
      <c r="T122" s="55" t="s">
        <v>116</v>
      </c>
      <c r="U122" s="69"/>
      <c r="V122" s="82"/>
      <c r="W122" s="19"/>
      <c r="X122" s="25">
        <f>SUM(Y122+AC122+AD122)</f>
        <v>0</v>
      </c>
      <c r="Y122" s="148"/>
      <c r="Z122" s="208" t="s">
        <v>116</v>
      </c>
      <c r="AA122" s="209"/>
      <c r="AB122" s="55" t="s">
        <v>116</v>
      </c>
      <c r="AC122" s="69"/>
      <c r="AD122" s="82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148" t="s">
        <v>116</v>
      </c>
      <c r="R123" s="208" t="s">
        <v>116</v>
      </c>
      <c r="S123" s="209"/>
      <c r="T123" s="55" t="s">
        <v>116</v>
      </c>
      <c r="U123" s="69" t="s">
        <v>116</v>
      </c>
      <c r="V123" s="70"/>
      <c r="W123" s="19" t="s">
        <v>116</v>
      </c>
      <c r="X123" s="25"/>
      <c r="Y123" s="148" t="s">
        <v>116</v>
      </c>
      <c r="Z123" s="208" t="s">
        <v>116</v>
      </c>
      <c r="AA123" s="209"/>
      <c r="AB123" s="55" t="s">
        <v>116</v>
      </c>
      <c r="AC123" s="69" t="s">
        <v>116</v>
      </c>
      <c r="AD123" s="70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148" t="s">
        <v>116</v>
      </c>
      <c r="R124" s="208" t="s">
        <v>116</v>
      </c>
      <c r="S124" s="209"/>
      <c r="T124" s="55" t="s">
        <v>116</v>
      </c>
      <c r="U124" s="69" t="s">
        <v>116</v>
      </c>
      <c r="V124" s="70"/>
      <c r="W124" s="19" t="s">
        <v>116</v>
      </c>
      <c r="X124" s="25"/>
      <c r="Y124" s="148" t="s">
        <v>116</v>
      </c>
      <c r="Z124" s="208" t="s">
        <v>116</v>
      </c>
      <c r="AA124" s="209"/>
      <c r="AB124" s="55" t="s">
        <v>116</v>
      </c>
      <c r="AC124" s="69" t="s">
        <v>116</v>
      </c>
      <c r="AD124" s="70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0</v>
      </c>
      <c r="I125" s="66" t="s">
        <v>116</v>
      </c>
      <c r="J125" s="208">
        <v>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>
        <f>SUM(R125+T125)</f>
        <v>0</v>
      </c>
      <c r="Q125" s="148" t="s">
        <v>116</v>
      </c>
      <c r="R125" s="208">
        <v>0</v>
      </c>
      <c r="S125" s="209"/>
      <c r="T125" s="55"/>
      <c r="U125" s="69" t="s">
        <v>116</v>
      </c>
      <c r="V125" s="70" t="s">
        <v>116</v>
      </c>
      <c r="W125" s="19" t="s">
        <v>116</v>
      </c>
      <c r="X125" s="25">
        <f>SUM(Z125+AB125)</f>
        <v>0</v>
      </c>
      <c r="Y125" s="148" t="s">
        <v>116</v>
      </c>
      <c r="Z125" s="208">
        <v>0</v>
      </c>
      <c r="AA125" s="209"/>
      <c r="AB125" s="55"/>
      <c r="AC125" s="69" t="s">
        <v>116</v>
      </c>
      <c r="AD125" s="70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148" t="s">
        <v>116</v>
      </c>
      <c r="R126" s="208" t="s">
        <v>116</v>
      </c>
      <c r="S126" s="209"/>
      <c r="T126" s="55" t="s">
        <v>116</v>
      </c>
      <c r="U126" s="69" t="s">
        <v>116</v>
      </c>
      <c r="V126" s="70"/>
      <c r="W126" s="19"/>
      <c r="X126" s="25"/>
      <c r="Y126" s="148" t="s">
        <v>116</v>
      </c>
      <c r="Z126" s="208" t="s">
        <v>116</v>
      </c>
      <c r="AA126" s="209"/>
      <c r="AB126" s="55" t="s">
        <v>116</v>
      </c>
      <c r="AC126" s="69" t="s">
        <v>116</v>
      </c>
      <c r="AD126" s="70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148" t="s">
        <v>116</v>
      </c>
      <c r="R127" s="208" t="s">
        <v>116</v>
      </c>
      <c r="S127" s="209"/>
      <c r="T127" s="55" t="s">
        <v>116</v>
      </c>
      <c r="U127" s="69" t="s">
        <v>116</v>
      </c>
      <c r="V127" s="70"/>
      <c r="W127" s="19" t="s">
        <v>116</v>
      </c>
      <c r="X127" s="25"/>
      <c r="Y127" s="148" t="s">
        <v>116</v>
      </c>
      <c r="Z127" s="208" t="s">
        <v>116</v>
      </c>
      <c r="AA127" s="209"/>
      <c r="AB127" s="55" t="s">
        <v>116</v>
      </c>
      <c r="AC127" s="69" t="s">
        <v>116</v>
      </c>
      <c r="AD127" s="70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102"/>
      <c r="O128" s="19"/>
      <c r="P128" s="25"/>
      <c r="Q128" s="148"/>
      <c r="R128" s="208"/>
      <c r="S128" s="209"/>
      <c r="T128" s="55"/>
      <c r="U128" s="69"/>
      <c r="V128" s="102"/>
      <c r="W128" s="19"/>
      <c r="X128" s="25"/>
      <c r="Y128" s="148"/>
      <c r="Z128" s="208"/>
      <c r="AA128" s="209"/>
      <c r="AB128" s="55"/>
      <c r="AC128" s="69"/>
      <c r="AD128" s="102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8144471</v>
      </c>
      <c r="I129" s="25">
        <f>SUM(I130+I134+I139+I141+I142)</f>
        <v>7114631</v>
      </c>
      <c r="J129" s="208">
        <f>SUM(J130+J134+J139+J141+J142)</f>
        <v>0</v>
      </c>
      <c r="K129" s="209"/>
      <c r="L129" s="55"/>
      <c r="M129" s="101"/>
      <c r="N129" s="104">
        <f>SUM(N130+N134+N139+N141+N142)</f>
        <v>1029840</v>
      </c>
      <c r="O129" s="100"/>
      <c r="P129" s="25">
        <f>SUM(P130+P134+P139+P141+P142)</f>
        <v>8144471</v>
      </c>
      <c r="Q129" s="25">
        <f>SUM(Q130+Q134+Q139+Q141+Q142)</f>
        <v>7114631</v>
      </c>
      <c r="R129" s="208">
        <f>SUM(R130+R134+R139+R141+R142)</f>
        <v>0</v>
      </c>
      <c r="S129" s="209"/>
      <c r="T129" s="55"/>
      <c r="U129" s="149"/>
      <c r="V129" s="104">
        <f>SUM(V130+V134+V139+V141+V142)</f>
        <v>1029840</v>
      </c>
      <c r="W129" s="100"/>
      <c r="X129" s="25">
        <f>SUM(X130+X134+X139+X141+X142)</f>
        <v>8144471</v>
      </c>
      <c r="Y129" s="25">
        <f>SUM(Y130+Y134+Y139+Y141+Y142)</f>
        <v>7114631</v>
      </c>
      <c r="Z129" s="208">
        <f>SUM(Z130+Z134+Z139+Z141+Z142)</f>
        <v>0</v>
      </c>
      <c r="AA129" s="209"/>
      <c r="AB129" s="55"/>
      <c r="AC129" s="149"/>
      <c r="AD129" s="104">
        <f>SUM(AD130+AD134+AD139+AD141+AD142)</f>
        <v>1029840</v>
      </c>
      <c r="AE129" s="100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5521184</v>
      </c>
      <c r="I130" s="25">
        <f>SUM(I131:I132)</f>
        <v>5521184</v>
      </c>
      <c r="J130" s="208"/>
      <c r="K130" s="209"/>
      <c r="L130" s="55"/>
      <c r="M130" s="69"/>
      <c r="N130" s="103"/>
      <c r="O130" s="19"/>
      <c r="P130" s="25">
        <f>SUM(P131:P132)</f>
        <v>5521184</v>
      </c>
      <c r="Q130" s="25">
        <f>SUM(Q131:Q132)</f>
        <v>5521184</v>
      </c>
      <c r="R130" s="208"/>
      <c r="S130" s="209"/>
      <c r="T130" s="55"/>
      <c r="U130" s="69"/>
      <c r="V130" s="103"/>
      <c r="W130" s="19"/>
      <c r="X130" s="25">
        <f>SUM(X131:X132)</f>
        <v>5521184</v>
      </c>
      <c r="Y130" s="25">
        <f>SUM(Y131:Y132)</f>
        <v>5521184</v>
      </c>
      <c r="Z130" s="208"/>
      <c r="AA130" s="209"/>
      <c r="AB130" s="55"/>
      <c r="AC130" s="69"/>
      <c r="AD130" s="103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5521184</v>
      </c>
      <c r="I131" s="66">
        <f>3624882+1896302</f>
        <v>5521184</v>
      </c>
      <c r="J131" s="208"/>
      <c r="K131" s="209"/>
      <c r="L131" s="55"/>
      <c r="M131" s="69"/>
      <c r="N131" s="70"/>
      <c r="O131" s="19"/>
      <c r="P131" s="25">
        <f>SUM(Q131+U131+V131)</f>
        <v>5521184</v>
      </c>
      <c r="Q131" s="148">
        <f>3624882+1896302</f>
        <v>5521184</v>
      </c>
      <c r="R131" s="208"/>
      <c r="S131" s="209"/>
      <c r="T131" s="55"/>
      <c r="U131" s="69"/>
      <c r="V131" s="70"/>
      <c r="W131" s="19"/>
      <c r="X131" s="25">
        <f>SUM(Y131+AC131+AD131)</f>
        <v>5521184</v>
      </c>
      <c r="Y131" s="148">
        <f>3624882+1896302</f>
        <v>5521184</v>
      </c>
      <c r="Z131" s="208"/>
      <c r="AA131" s="209"/>
      <c r="AB131" s="55"/>
      <c r="AC131" s="69"/>
      <c r="AD131" s="70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148"/>
      <c r="R132" s="208"/>
      <c r="S132" s="209"/>
      <c r="T132" s="55"/>
      <c r="U132" s="69"/>
      <c r="V132" s="70"/>
      <c r="W132" s="19"/>
      <c r="X132" s="25"/>
      <c r="Y132" s="148"/>
      <c r="Z132" s="208"/>
      <c r="AA132" s="209"/>
      <c r="AB132" s="55"/>
      <c r="AC132" s="69"/>
      <c r="AD132" s="70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148"/>
      <c r="R133" s="208"/>
      <c r="S133" s="209"/>
      <c r="T133" s="55"/>
      <c r="U133" s="69"/>
      <c r="V133" s="70"/>
      <c r="W133" s="19"/>
      <c r="X133" s="25"/>
      <c r="Y133" s="148"/>
      <c r="Z133" s="208"/>
      <c r="AA133" s="209"/>
      <c r="AB133" s="55"/>
      <c r="AC133" s="69"/>
      <c r="AD133" s="70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65927</v>
      </c>
      <c r="I134" s="66">
        <f>SUM(I136:I138)</f>
        <v>65927</v>
      </c>
      <c r="J134" s="208"/>
      <c r="K134" s="209"/>
      <c r="L134" s="55"/>
      <c r="M134" s="69"/>
      <c r="N134" s="70"/>
      <c r="O134" s="19"/>
      <c r="P134" s="25">
        <f>SUM(Q134+U134+V134)</f>
        <v>65927</v>
      </c>
      <c r="Q134" s="148">
        <f>SUM(Q136:Q138)</f>
        <v>65927</v>
      </c>
      <c r="R134" s="208"/>
      <c r="S134" s="209"/>
      <c r="T134" s="55"/>
      <c r="U134" s="69"/>
      <c r="V134" s="70"/>
      <c r="W134" s="19"/>
      <c r="X134" s="25">
        <f>SUM(Y134+AC134+AD134)</f>
        <v>65927</v>
      </c>
      <c r="Y134" s="148">
        <f>SUM(Y136:Y138)</f>
        <v>65927</v>
      </c>
      <c r="Z134" s="208"/>
      <c r="AA134" s="209"/>
      <c r="AB134" s="55"/>
      <c r="AC134" s="69"/>
      <c r="AD134" s="70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148"/>
      <c r="R135" s="208"/>
      <c r="S135" s="209"/>
      <c r="T135" s="55"/>
      <c r="U135" s="69"/>
      <c r="V135" s="70"/>
      <c r="W135" s="19"/>
      <c r="X135" s="25"/>
      <c r="Y135" s="148"/>
      <c r="Z135" s="208"/>
      <c r="AA135" s="209"/>
      <c r="AB135" s="55"/>
      <c r="AC135" s="69"/>
      <c r="AD135" s="70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65927</v>
      </c>
      <c r="I136" s="66">
        <v>65927</v>
      </c>
      <c r="J136" s="208"/>
      <c r="K136" s="209"/>
      <c r="L136" s="55"/>
      <c r="M136" s="69"/>
      <c r="N136" s="70"/>
      <c r="O136" s="19"/>
      <c r="P136" s="25">
        <f>SUM(Q136+U136+V136)</f>
        <v>65927</v>
      </c>
      <c r="Q136" s="148">
        <v>65927</v>
      </c>
      <c r="R136" s="208"/>
      <c r="S136" s="209"/>
      <c r="T136" s="55"/>
      <c r="U136" s="69"/>
      <c r="V136" s="70"/>
      <c r="W136" s="19"/>
      <c r="X136" s="25">
        <f>SUM(Y136+AC136+AD136)</f>
        <v>65927</v>
      </c>
      <c r="Y136" s="148">
        <v>65927</v>
      </c>
      <c r="Z136" s="208"/>
      <c r="AA136" s="209"/>
      <c r="AB136" s="55"/>
      <c r="AC136" s="69"/>
      <c r="AD136" s="70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66">
        <v>0</v>
      </c>
      <c r="J137" s="208"/>
      <c r="K137" s="209"/>
      <c r="L137" s="55"/>
      <c r="M137" s="69"/>
      <c r="N137" s="70"/>
      <c r="O137" s="19"/>
      <c r="P137" s="25">
        <f>SUM(Q137+U137+V137)</f>
        <v>0</v>
      </c>
      <c r="Q137" s="148">
        <v>0</v>
      </c>
      <c r="R137" s="208"/>
      <c r="S137" s="209"/>
      <c r="T137" s="55"/>
      <c r="U137" s="69"/>
      <c r="V137" s="70"/>
      <c r="W137" s="19"/>
      <c r="X137" s="25">
        <f>SUM(Y137+AC137+AD137)</f>
        <v>0</v>
      </c>
      <c r="Y137" s="148">
        <v>0</v>
      </c>
      <c r="Z137" s="208"/>
      <c r="AA137" s="209"/>
      <c r="AB137" s="55"/>
      <c r="AC137" s="69"/>
      <c r="AD137" s="70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>
        <f>SUM(Q138+U138+V138)</f>
        <v>0</v>
      </c>
      <c r="Q138" s="148">
        <v>0</v>
      </c>
      <c r="R138" s="208"/>
      <c r="S138" s="209"/>
      <c r="T138" s="55"/>
      <c r="U138" s="69"/>
      <c r="V138" s="70"/>
      <c r="W138" s="19"/>
      <c r="X138" s="25">
        <f>SUM(Y138+AC138+AD138)</f>
        <v>0</v>
      </c>
      <c r="Y138" s="148">
        <v>0</v>
      </c>
      <c r="Z138" s="208"/>
      <c r="AA138" s="209"/>
      <c r="AB138" s="55"/>
      <c r="AC138" s="69"/>
      <c r="AD138" s="70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148"/>
      <c r="R139" s="208"/>
      <c r="S139" s="209"/>
      <c r="T139" s="55"/>
      <c r="U139" s="69"/>
      <c r="V139" s="70"/>
      <c r="W139" s="19"/>
      <c r="X139" s="25"/>
      <c r="Y139" s="148"/>
      <c r="Z139" s="208"/>
      <c r="AA139" s="209"/>
      <c r="AB139" s="55"/>
      <c r="AC139" s="69"/>
      <c r="AD139" s="70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148"/>
      <c r="R140" s="208"/>
      <c r="S140" s="209"/>
      <c r="T140" s="55"/>
      <c r="U140" s="69"/>
      <c r="V140" s="70"/>
      <c r="W140" s="19"/>
      <c r="X140" s="25"/>
      <c r="Y140" s="148"/>
      <c r="Z140" s="208"/>
      <c r="AA140" s="209"/>
      <c r="AB140" s="55"/>
      <c r="AC140" s="69"/>
      <c r="AD140" s="70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148"/>
      <c r="R141" s="208"/>
      <c r="S141" s="209"/>
      <c r="T141" s="55"/>
      <c r="U141" s="69"/>
      <c r="V141" s="70"/>
      <c r="W141" s="19"/>
      <c r="X141" s="25"/>
      <c r="Y141" s="148"/>
      <c r="Z141" s="208"/>
      <c r="AA141" s="209"/>
      <c r="AB141" s="55"/>
      <c r="AC141" s="69"/>
      <c r="AD141" s="70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2557360</v>
      </c>
      <c r="I142" s="66">
        <v>1527520</v>
      </c>
      <c r="J142" s="208">
        <v>0</v>
      </c>
      <c r="K142" s="209"/>
      <c r="L142" s="55"/>
      <c r="M142" s="69"/>
      <c r="N142" s="82">
        <v>1029840</v>
      </c>
      <c r="O142" s="19"/>
      <c r="P142" s="25">
        <f>SUM(Q142+R142+V142)</f>
        <v>2557360</v>
      </c>
      <c r="Q142" s="148">
        <v>1527520</v>
      </c>
      <c r="R142" s="208">
        <v>0</v>
      </c>
      <c r="S142" s="209"/>
      <c r="T142" s="55"/>
      <c r="U142" s="69"/>
      <c r="V142" s="82">
        <v>1029840</v>
      </c>
      <c r="W142" s="19"/>
      <c r="X142" s="25">
        <f>SUM(Y142+Z142+AD142)</f>
        <v>2557360</v>
      </c>
      <c r="Y142" s="148">
        <v>1527520</v>
      </c>
      <c r="Z142" s="208">
        <v>0</v>
      </c>
      <c r="AA142" s="209"/>
      <c r="AB142" s="55"/>
      <c r="AC142" s="69"/>
      <c r="AD142" s="82">
        <v>1029840</v>
      </c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66"/>
      <c r="R143" s="208"/>
      <c r="S143" s="209"/>
      <c r="T143" s="55"/>
      <c r="U143" s="69"/>
      <c r="V143" s="70"/>
      <c r="W143" s="19"/>
      <c r="X143" s="25"/>
      <c r="Y143" s="66"/>
      <c r="Z143" s="208"/>
      <c r="AA143" s="209"/>
      <c r="AB143" s="55"/>
      <c r="AC143" s="69"/>
      <c r="AD143" s="70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66"/>
      <c r="R144" s="208"/>
      <c r="S144" s="209"/>
      <c r="T144" s="55"/>
      <c r="U144" s="69"/>
      <c r="V144" s="70"/>
      <c r="W144" s="19"/>
      <c r="X144" s="25"/>
      <c r="Y144" s="66"/>
      <c r="Z144" s="208"/>
      <c r="AA144" s="209"/>
      <c r="AB144" s="55"/>
      <c r="AC144" s="69"/>
      <c r="AD144" s="70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66"/>
      <c r="R145" s="208"/>
      <c r="S145" s="209"/>
      <c r="T145" s="55"/>
      <c r="U145" s="69"/>
      <c r="V145" s="70"/>
      <c r="W145" s="19"/>
      <c r="X145" s="25"/>
      <c r="Y145" s="66"/>
      <c r="Z145" s="208"/>
      <c r="AA145" s="209"/>
      <c r="AB145" s="55"/>
      <c r="AC145" s="69"/>
      <c r="AD145" s="70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66"/>
      <c r="R146" s="208"/>
      <c r="S146" s="209"/>
      <c r="T146" s="55"/>
      <c r="U146" s="69"/>
      <c r="V146" s="70"/>
      <c r="W146" s="19"/>
      <c r="X146" s="25"/>
      <c r="Y146" s="66"/>
      <c r="Z146" s="208"/>
      <c r="AA146" s="209"/>
      <c r="AB146" s="55"/>
      <c r="AC146" s="69"/>
      <c r="AD146" s="70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66"/>
      <c r="R147" s="208"/>
      <c r="S147" s="209"/>
      <c r="T147" s="55"/>
      <c r="U147" s="69"/>
      <c r="V147" s="70"/>
      <c r="W147" s="19"/>
      <c r="X147" s="25"/>
      <c r="Y147" s="66"/>
      <c r="Z147" s="208"/>
      <c r="AA147" s="209"/>
      <c r="AB147" s="55"/>
      <c r="AC147" s="69"/>
      <c r="AD147" s="70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71"/>
      <c r="R148" s="362"/>
      <c r="S148" s="363"/>
      <c r="T148" s="72"/>
      <c r="U148" s="73"/>
      <c r="V148" s="74"/>
      <c r="W148" s="34"/>
      <c r="X148" s="29"/>
      <c r="Y148" s="71"/>
      <c r="Z148" s="362"/>
      <c r="AA148" s="363"/>
      <c r="AB148" s="72"/>
      <c r="AC148" s="73"/>
      <c r="AD148" s="74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167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2557360</v>
      </c>
      <c r="H162" s="366"/>
      <c r="I162" s="76">
        <f>SUM(M162+P162)</f>
        <v>2557360</v>
      </c>
      <c r="J162" s="77">
        <f>SUM(N162+Q162)</f>
        <v>2557360</v>
      </c>
      <c r="K162" s="367">
        <f>SUM(K163+K165)</f>
        <v>1527520</v>
      </c>
      <c r="L162" s="504"/>
      <c r="M162" s="94">
        <f>SUM(M163+M165)</f>
        <v>1527520</v>
      </c>
      <c r="N162" s="94">
        <f>SUM(N163+N165)</f>
        <v>1527520</v>
      </c>
      <c r="O162" s="105">
        <f>SUM(O163+O165)</f>
        <v>1029840</v>
      </c>
      <c r="P162" s="42">
        <f>SUM(P163+P165)</f>
        <v>1029840</v>
      </c>
      <c r="Q162" s="42">
        <f>SUM(Q163+Q165)</f>
        <v>1029840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2557360</v>
      </c>
      <c r="H165" s="366"/>
      <c r="I165" s="76">
        <f>SUM(M165+P165)</f>
        <v>2557360</v>
      </c>
      <c r="J165" s="77">
        <f>SUM(N165+Q165)</f>
        <v>2557360</v>
      </c>
      <c r="K165" s="367">
        <v>1527520</v>
      </c>
      <c r="L165" s="504"/>
      <c r="M165" s="148">
        <v>1527520</v>
      </c>
      <c r="N165" s="148">
        <v>1527520</v>
      </c>
      <c r="O165" s="109">
        <v>1029840</v>
      </c>
      <c r="P165" s="109">
        <v>1029840</v>
      </c>
      <c r="Q165" s="109">
        <v>1029840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167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R122:S122"/>
    <mergeCell ref="R137:S137"/>
    <mergeCell ref="R138:S138"/>
    <mergeCell ref="Z122:AA122"/>
    <mergeCell ref="Z136:AA136"/>
    <mergeCell ref="Z137:AA137"/>
    <mergeCell ref="Z138:AA138"/>
    <mergeCell ref="R136:S136"/>
    <mergeCell ref="Z123:AA123"/>
    <mergeCell ref="R124:S124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A81:D81"/>
    <mergeCell ref="F81:G81"/>
    <mergeCell ref="I81:L81"/>
    <mergeCell ref="A82:D82"/>
    <mergeCell ref="F82:G82"/>
    <mergeCell ref="I82:L82"/>
    <mergeCell ref="A79:D79"/>
    <mergeCell ref="F79:G79"/>
    <mergeCell ref="I79:L79"/>
    <mergeCell ref="A80:D80"/>
    <mergeCell ref="F80:G80"/>
    <mergeCell ref="I80:L80"/>
    <mergeCell ref="I72:L72"/>
    <mergeCell ref="A77:D77"/>
    <mergeCell ref="F77:G77"/>
    <mergeCell ref="I77:L77"/>
    <mergeCell ref="A78:D78"/>
    <mergeCell ref="F78:G78"/>
    <mergeCell ref="I78:L78"/>
    <mergeCell ref="A75:D76"/>
    <mergeCell ref="F75:G76"/>
    <mergeCell ref="H75:H76"/>
    <mergeCell ref="I75:L75"/>
    <mergeCell ref="I76:L76"/>
    <mergeCell ref="A71:D71"/>
    <mergeCell ref="F71:G71"/>
    <mergeCell ref="I71:L71"/>
    <mergeCell ref="A72:D72"/>
    <mergeCell ref="F72:G72"/>
    <mergeCell ref="A73:D73"/>
    <mergeCell ref="F73:G73"/>
    <mergeCell ref="I73:L73"/>
    <mergeCell ref="A63:D64"/>
    <mergeCell ref="F63:G64"/>
    <mergeCell ref="H63:H64"/>
    <mergeCell ref="I63:L63"/>
    <mergeCell ref="I64:L64"/>
    <mergeCell ref="I68:L68"/>
    <mergeCell ref="I65:L65"/>
    <mergeCell ref="A66:D66"/>
    <mergeCell ref="F66:G66"/>
    <mergeCell ref="I66:L66"/>
    <mergeCell ref="A69:D69"/>
    <mergeCell ref="I67:L67"/>
    <mergeCell ref="A65:D65"/>
    <mergeCell ref="F69:G69"/>
    <mergeCell ref="I69:L69"/>
    <mergeCell ref="A70:D70"/>
    <mergeCell ref="F70:G70"/>
    <mergeCell ref="I70:L70"/>
    <mergeCell ref="A68:D68"/>
    <mergeCell ref="F68:G68"/>
    <mergeCell ref="A67:D67"/>
    <mergeCell ref="F67:G67"/>
    <mergeCell ref="F124:G124"/>
    <mergeCell ref="J124:K124"/>
    <mergeCell ref="F65:G65"/>
    <mergeCell ref="F135:G135"/>
    <mergeCell ref="A122:D122"/>
    <mergeCell ref="F122:G122"/>
    <mergeCell ref="A87:L87"/>
    <mergeCell ref="A88:L88"/>
    <mergeCell ref="A89:L89"/>
    <mergeCell ref="J100:L100"/>
    <mergeCell ref="A138:D138"/>
    <mergeCell ref="F138:G138"/>
    <mergeCell ref="J138:K138"/>
    <mergeCell ref="J136:K136"/>
    <mergeCell ref="A137:D137"/>
    <mergeCell ref="F136:G136"/>
    <mergeCell ref="J137:K137"/>
    <mergeCell ref="A136:D136"/>
    <mergeCell ref="F137:G137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6:D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A22:H22"/>
    <mergeCell ref="I22:K22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33:L33"/>
    <mergeCell ref="A34:L34"/>
    <mergeCell ref="A35:L35"/>
    <mergeCell ref="A36:L36"/>
    <mergeCell ref="A37:H38"/>
    <mergeCell ref="I37:L38"/>
    <mergeCell ref="A45:H46"/>
    <mergeCell ref="I45:L46"/>
    <mergeCell ref="A39:H40"/>
    <mergeCell ref="I39:L40"/>
    <mergeCell ref="A43:H43"/>
    <mergeCell ref="I43:L43"/>
    <mergeCell ref="A44:H44"/>
    <mergeCell ref="I44:L44"/>
    <mergeCell ref="A41:H42"/>
    <mergeCell ref="I41:L42"/>
    <mergeCell ref="I54:L54"/>
    <mergeCell ref="F53:G53"/>
    <mergeCell ref="A47:H47"/>
    <mergeCell ref="I47:L48"/>
    <mergeCell ref="A48:H48"/>
    <mergeCell ref="A49:L50"/>
    <mergeCell ref="I53:L53"/>
    <mergeCell ref="H51:H52"/>
    <mergeCell ref="I51:L51"/>
    <mergeCell ref="I56:L56"/>
    <mergeCell ref="A57:D57"/>
    <mergeCell ref="F57:G57"/>
    <mergeCell ref="I57:L57"/>
    <mergeCell ref="A51:D52"/>
    <mergeCell ref="F51:G52"/>
    <mergeCell ref="A55:D55"/>
    <mergeCell ref="I52:L52"/>
    <mergeCell ref="A53:D53"/>
    <mergeCell ref="F54:G54"/>
    <mergeCell ref="F60:G60"/>
    <mergeCell ref="I60:L60"/>
    <mergeCell ref="F55:G55"/>
    <mergeCell ref="I55:L55"/>
    <mergeCell ref="A54:D54"/>
    <mergeCell ref="A61:D61"/>
    <mergeCell ref="F61:G61"/>
    <mergeCell ref="I61:L61"/>
    <mergeCell ref="A56:D56"/>
    <mergeCell ref="F56:G56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7:I97"/>
    <mergeCell ref="G99:I99"/>
    <mergeCell ref="G96:I96"/>
    <mergeCell ref="J96:L96"/>
    <mergeCell ref="A91:F91"/>
    <mergeCell ref="G91:I91"/>
    <mergeCell ref="J91:L91"/>
    <mergeCell ref="A95:F95"/>
    <mergeCell ref="G95:I95"/>
    <mergeCell ref="J95:L95"/>
    <mergeCell ref="AC115:AC116"/>
    <mergeCell ref="AB115:AB116"/>
    <mergeCell ref="A102:F102"/>
    <mergeCell ref="G102:I102"/>
    <mergeCell ref="J102:L102"/>
    <mergeCell ref="J97:L97"/>
    <mergeCell ref="A98:F98"/>
    <mergeCell ref="G98:I98"/>
    <mergeCell ref="A99:F99"/>
    <mergeCell ref="A97:F97"/>
    <mergeCell ref="G108:I108"/>
    <mergeCell ref="J108:L108"/>
    <mergeCell ref="X113:AE113"/>
    <mergeCell ref="H114:H116"/>
    <mergeCell ref="I114:O114"/>
    <mergeCell ref="P114:P116"/>
    <mergeCell ref="Q114:W114"/>
    <mergeCell ref="X114:X116"/>
    <mergeCell ref="Y114:AE114"/>
    <mergeCell ref="AD115:AE115"/>
    <mergeCell ref="J99:L99"/>
    <mergeCell ref="A100:F100"/>
    <mergeCell ref="G101:I101"/>
    <mergeCell ref="J101:L101"/>
    <mergeCell ref="G100:I100"/>
    <mergeCell ref="A107:F107"/>
    <mergeCell ref="G107:I107"/>
    <mergeCell ref="J107:L107"/>
    <mergeCell ref="A103:F103"/>
    <mergeCell ref="A105:F106"/>
    <mergeCell ref="G103:I103"/>
    <mergeCell ref="J103:L103"/>
    <mergeCell ref="A104:F104"/>
    <mergeCell ref="G104:I104"/>
    <mergeCell ref="J104:L104"/>
    <mergeCell ref="A112:L112"/>
    <mergeCell ref="G105:I106"/>
    <mergeCell ref="J105:L106"/>
    <mergeCell ref="A109:L109"/>
    <mergeCell ref="A108:F108"/>
    <mergeCell ref="A111:L111"/>
    <mergeCell ref="A110:L110"/>
    <mergeCell ref="Y115:Y116"/>
    <mergeCell ref="U115:U116"/>
    <mergeCell ref="P113:W113"/>
    <mergeCell ref="F113:G116"/>
    <mergeCell ref="H113:O113"/>
    <mergeCell ref="L115:L116"/>
    <mergeCell ref="M115:M116"/>
    <mergeCell ref="N115:O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Q115:Q116"/>
    <mergeCell ref="R115:S116"/>
    <mergeCell ref="T115:T116"/>
    <mergeCell ref="Z115:AA116"/>
    <mergeCell ref="Z117:AA117"/>
    <mergeCell ref="V115:W115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A125:D125"/>
    <mergeCell ref="F125:G125"/>
    <mergeCell ref="J125:K125"/>
    <mergeCell ref="R125:S125"/>
    <mergeCell ref="J122:K122"/>
    <mergeCell ref="A124:D124"/>
    <mergeCell ref="Z124:AA124"/>
    <mergeCell ref="A123:D123"/>
    <mergeCell ref="F123:G123"/>
    <mergeCell ref="J123:K123"/>
    <mergeCell ref="R123:S123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A151:D151"/>
    <mergeCell ref="F151:G151"/>
    <mergeCell ref="J151:K151"/>
    <mergeCell ref="R151:S151"/>
    <mergeCell ref="A150:D150"/>
    <mergeCell ref="Z148:AA148"/>
    <mergeCell ref="A149:D149"/>
    <mergeCell ref="F149:G149"/>
    <mergeCell ref="J149:K149"/>
    <mergeCell ref="R149:S149"/>
    <mergeCell ref="G156:Q156"/>
    <mergeCell ref="A152:D152"/>
    <mergeCell ref="A153:Y153"/>
    <mergeCell ref="Z152:AA152"/>
    <mergeCell ref="F150:G150"/>
    <mergeCell ref="J150:K150"/>
    <mergeCell ref="R150:S150"/>
    <mergeCell ref="Z150:AA150"/>
    <mergeCell ref="Z151:AA151"/>
    <mergeCell ref="F152:G152"/>
    <mergeCell ref="J152:K152"/>
    <mergeCell ref="R152:S152"/>
    <mergeCell ref="O158:Q159"/>
    <mergeCell ref="K157:Q157"/>
    <mergeCell ref="A154:O154"/>
    <mergeCell ref="A155:O155"/>
    <mergeCell ref="G160:H160"/>
    <mergeCell ref="K160:L160"/>
    <mergeCell ref="G157:J159"/>
    <mergeCell ref="G166:H166"/>
    <mergeCell ref="K166:L166"/>
    <mergeCell ref="A156:D160"/>
    <mergeCell ref="E156:E160"/>
    <mergeCell ref="F156:F160"/>
    <mergeCell ref="A161:D161"/>
    <mergeCell ref="G161:H161"/>
    <mergeCell ref="A163:D163"/>
    <mergeCell ref="G163:H163"/>
    <mergeCell ref="K158:N159"/>
    <mergeCell ref="K163:L163"/>
    <mergeCell ref="K161:L161"/>
    <mergeCell ref="A162:D162"/>
    <mergeCell ref="G162:H162"/>
    <mergeCell ref="K162:L162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79:I179"/>
    <mergeCell ref="A183:D183"/>
    <mergeCell ref="F183:I183"/>
    <mergeCell ref="A177:D177"/>
    <mergeCell ref="F177:I177"/>
    <mergeCell ref="A166:D166"/>
    <mergeCell ref="A184:D184"/>
    <mergeCell ref="F184:I184"/>
    <mergeCell ref="A173:D173"/>
    <mergeCell ref="F173:I173"/>
    <mergeCell ref="A174:D174"/>
    <mergeCell ref="F174:I174"/>
    <mergeCell ref="A175:D175"/>
    <mergeCell ref="F175:I175"/>
    <mergeCell ref="A176:D176"/>
    <mergeCell ref="F176:I176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29">
      <selection activeCell="J142" sqref="J142:K142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9277186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425711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/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/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9702897</v>
      </c>
      <c r="I118" s="67">
        <f>SUM(I121)</f>
        <v>9184186</v>
      </c>
      <c r="J118" s="346">
        <f>SUM(J125)</f>
        <v>93000</v>
      </c>
      <c r="K118" s="347"/>
      <c r="L118" s="68"/>
      <c r="M118" s="69"/>
      <c r="N118" s="70">
        <f>SUM(N121+N122)</f>
        <v>425711</v>
      </c>
      <c r="O118" s="19"/>
      <c r="P118" s="1">
        <f>SUM(P119+P121+P122+P125)</f>
        <v>9702897</v>
      </c>
      <c r="Q118" s="67">
        <f>SUM(Q121)</f>
        <v>9184186</v>
      </c>
      <c r="R118" s="346">
        <f>SUM(R125)</f>
        <v>93000</v>
      </c>
      <c r="S118" s="347"/>
      <c r="T118" s="68"/>
      <c r="U118" s="69"/>
      <c r="V118" s="70">
        <f>SUM(V121+V122)</f>
        <v>425711</v>
      </c>
      <c r="W118" s="19"/>
      <c r="X118" s="1">
        <f>SUM(X119+X121+X122+X125)</f>
        <v>9702897</v>
      </c>
      <c r="Y118" s="67">
        <f>SUM(Y121)</f>
        <v>9184186</v>
      </c>
      <c r="Z118" s="346">
        <f>SUM(Z125)</f>
        <v>93000</v>
      </c>
      <c r="AA118" s="347"/>
      <c r="AB118" s="68"/>
      <c r="AC118" s="69"/>
      <c r="AD118" s="70">
        <f>SUM(AD121+AD122)</f>
        <v>425711</v>
      </c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66" t="s">
        <v>116</v>
      </c>
      <c r="R119" s="208" t="s">
        <v>116</v>
      </c>
      <c r="S119" s="209"/>
      <c r="T119" s="55" t="s">
        <v>116</v>
      </c>
      <c r="U119" s="69" t="s">
        <v>116</v>
      </c>
      <c r="V119" s="70"/>
      <c r="W119" s="19" t="s">
        <v>116</v>
      </c>
      <c r="X119" s="25"/>
      <c r="Y119" s="66" t="s">
        <v>116</v>
      </c>
      <c r="Z119" s="208" t="s">
        <v>116</v>
      </c>
      <c r="AA119" s="209"/>
      <c r="AB119" s="55" t="s">
        <v>116</v>
      </c>
      <c r="AC119" s="69" t="s">
        <v>116</v>
      </c>
      <c r="AD119" s="70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66"/>
      <c r="R120" s="208"/>
      <c r="S120" s="209"/>
      <c r="T120" s="55"/>
      <c r="U120" s="69"/>
      <c r="V120" s="70"/>
      <c r="W120" s="19"/>
      <c r="X120" s="25"/>
      <c r="Y120" s="66"/>
      <c r="Z120" s="208"/>
      <c r="AA120" s="209"/>
      <c r="AB120" s="55"/>
      <c r="AC120" s="69"/>
      <c r="AD120" s="70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9390690</v>
      </c>
      <c r="I121" s="66">
        <f>3215994+5900800+67392</f>
        <v>9184186</v>
      </c>
      <c r="J121" s="208" t="s">
        <v>116</v>
      </c>
      <c r="K121" s="209"/>
      <c r="L121" s="55" t="s">
        <v>116</v>
      </c>
      <c r="M121" s="69"/>
      <c r="N121" s="82">
        <v>206504</v>
      </c>
      <c r="O121" s="19"/>
      <c r="P121" s="25">
        <f>SUM(Q121+U121+V121)</f>
        <v>9390690</v>
      </c>
      <c r="Q121" s="66">
        <f>3215994+5900800+67392</f>
        <v>9184186</v>
      </c>
      <c r="R121" s="208" t="s">
        <v>116</v>
      </c>
      <c r="S121" s="209"/>
      <c r="T121" s="55" t="s">
        <v>116</v>
      </c>
      <c r="U121" s="69"/>
      <c r="V121" s="82">
        <v>206504</v>
      </c>
      <c r="W121" s="19"/>
      <c r="X121" s="25">
        <f>SUM(Y121+AC121+AD121)</f>
        <v>9390690</v>
      </c>
      <c r="Y121" s="66">
        <f>3215994+5900800+67392</f>
        <v>9184186</v>
      </c>
      <c r="Z121" s="208" t="s">
        <v>116</v>
      </c>
      <c r="AA121" s="209"/>
      <c r="AB121" s="55" t="s">
        <v>116</v>
      </c>
      <c r="AC121" s="69"/>
      <c r="AD121" s="82">
        <v>206504</v>
      </c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219207</v>
      </c>
      <c r="I122" s="66"/>
      <c r="J122" s="208" t="s">
        <v>116</v>
      </c>
      <c r="K122" s="209"/>
      <c r="L122" s="55" t="s">
        <v>116</v>
      </c>
      <c r="M122" s="69"/>
      <c r="N122" s="82">
        <v>219207</v>
      </c>
      <c r="O122" s="19"/>
      <c r="P122" s="25">
        <f>SUM(Q122+U122+V122)</f>
        <v>219207</v>
      </c>
      <c r="Q122" s="66"/>
      <c r="R122" s="208" t="s">
        <v>116</v>
      </c>
      <c r="S122" s="209"/>
      <c r="T122" s="55" t="s">
        <v>116</v>
      </c>
      <c r="U122" s="69"/>
      <c r="V122" s="82">
        <v>219207</v>
      </c>
      <c r="W122" s="19"/>
      <c r="X122" s="25">
        <f>SUM(Y122+AC122+AD122)</f>
        <v>219207</v>
      </c>
      <c r="Y122" s="66"/>
      <c r="Z122" s="208" t="s">
        <v>116</v>
      </c>
      <c r="AA122" s="209"/>
      <c r="AB122" s="55" t="s">
        <v>116</v>
      </c>
      <c r="AC122" s="69"/>
      <c r="AD122" s="82">
        <v>219207</v>
      </c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66" t="s">
        <v>116</v>
      </c>
      <c r="R123" s="208" t="s">
        <v>116</v>
      </c>
      <c r="S123" s="209"/>
      <c r="T123" s="55" t="s">
        <v>116</v>
      </c>
      <c r="U123" s="69" t="s">
        <v>116</v>
      </c>
      <c r="V123" s="70"/>
      <c r="W123" s="19" t="s">
        <v>116</v>
      </c>
      <c r="X123" s="25"/>
      <c r="Y123" s="66" t="s">
        <v>116</v>
      </c>
      <c r="Z123" s="208" t="s">
        <v>116</v>
      </c>
      <c r="AA123" s="209"/>
      <c r="AB123" s="55" t="s">
        <v>116</v>
      </c>
      <c r="AC123" s="69" t="s">
        <v>116</v>
      </c>
      <c r="AD123" s="70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66" t="s">
        <v>116</v>
      </c>
      <c r="R124" s="208" t="s">
        <v>116</v>
      </c>
      <c r="S124" s="209"/>
      <c r="T124" s="55" t="s">
        <v>116</v>
      </c>
      <c r="U124" s="69" t="s">
        <v>116</v>
      </c>
      <c r="V124" s="70"/>
      <c r="W124" s="19" t="s">
        <v>116</v>
      </c>
      <c r="X124" s="25"/>
      <c r="Y124" s="66" t="s">
        <v>116</v>
      </c>
      <c r="Z124" s="208" t="s">
        <v>116</v>
      </c>
      <c r="AA124" s="209"/>
      <c r="AB124" s="55" t="s">
        <v>116</v>
      </c>
      <c r="AC124" s="69" t="s">
        <v>116</v>
      </c>
      <c r="AD124" s="70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93000</v>
      </c>
      <c r="I125" s="66" t="s">
        <v>116</v>
      </c>
      <c r="J125" s="208">
        <f>73800+19200</f>
        <v>93000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>
        <f>SUM(R125+T125)</f>
        <v>93000</v>
      </c>
      <c r="Q125" s="66" t="s">
        <v>116</v>
      </c>
      <c r="R125" s="208">
        <f>73800+19200</f>
        <v>93000</v>
      </c>
      <c r="S125" s="209"/>
      <c r="T125" s="55"/>
      <c r="U125" s="69" t="s">
        <v>116</v>
      </c>
      <c r="V125" s="70" t="s">
        <v>116</v>
      </c>
      <c r="W125" s="19" t="s">
        <v>116</v>
      </c>
      <c r="X125" s="25">
        <f>SUM(Z125+AB125)</f>
        <v>93000</v>
      </c>
      <c r="Y125" s="66" t="s">
        <v>116</v>
      </c>
      <c r="Z125" s="208">
        <f>73800+19200</f>
        <v>93000</v>
      </c>
      <c r="AA125" s="209"/>
      <c r="AB125" s="55"/>
      <c r="AC125" s="69" t="s">
        <v>116</v>
      </c>
      <c r="AD125" s="70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66" t="s">
        <v>116</v>
      </c>
      <c r="R126" s="208" t="s">
        <v>116</v>
      </c>
      <c r="S126" s="209"/>
      <c r="T126" s="55" t="s">
        <v>116</v>
      </c>
      <c r="U126" s="69" t="s">
        <v>116</v>
      </c>
      <c r="V126" s="70"/>
      <c r="W126" s="19"/>
      <c r="X126" s="25"/>
      <c r="Y126" s="66" t="s">
        <v>116</v>
      </c>
      <c r="Z126" s="208" t="s">
        <v>116</v>
      </c>
      <c r="AA126" s="209"/>
      <c r="AB126" s="55" t="s">
        <v>116</v>
      </c>
      <c r="AC126" s="69" t="s">
        <v>116</v>
      </c>
      <c r="AD126" s="70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66" t="s">
        <v>116</v>
      </c>
      <c r="R127" s="208" t="s">
        <v>116</v>
      </c>
      <c r="S127" s="209"/>
      <c r="T127" s="55" t="s">
        <v>116</v>
      </c>
      <c r="U127" s="69" t="s">
        <v>116</v>
      </c>
      <c r="V127" s="70"/>
      <c r="W127" s="19" t="s">
        <v>116</v>
      </c>
      <c r="X127" s="25"/>
      <c r="Y127" s="66" t="s">
        <v>116</v>
      </c>
      <c r="Z127" s="208" t="s">
        <v>116</v>
      </c>
      <c r="AA127" s="209"/>
      <c r="AB127" s="55" t="s">
        <v>116</v>
      </c>
      <c r="AC127" s="69" t="s">
        <v>116</v>
      </c>
      <c r="AD127" s="70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102"/>
      <c r="O128" s="19"/>
      <c r="P128" s="25"/>
      <c r="Q128" s="66"/>
      <c r="R128" s="208"/>
      <c r="S128" s="209"/>
      <c r="T128" s="55"/>
      <c r="U128" s="69"/>
      <c r="V128" s="102"/>
      <c r="W128" s="19"/>
      <c r="X128" s="25"/>
      <c r="Y128" s="66"/>
      <c r="Z128" s="208"/>
      <c r="AA128" s="209"/>
      <c r="AB128" s="55"/>
      <c r="AC128" s="69"/>
      <c r="AD128" s="102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10025497</v>
      </c>
      <c r="I129" s="25">
        <f>SUM(I130+I134+I139+I141+I142)</f>
        <v>9184186</v>
      </c>
      <c r="J129" s="208">
        <f>SUM(J130+J134+J139+J141+J142)</f>
        <v>415600</v>
      </c>
      <c r="K129" s="209"/>
      <c r="L129" s="55"/>
      <c r="M129" s="101"/>
      <c r="N129" s="104">
        <f>SUM(N130+N134+N139+N141+N142)</f>
        <v>425711</v>
      </c>
      <c r="O129" s="100"/>
      <c r="P129" s="25">
        <f>SUM(P130+P134+P139+P141+P142)</f>
        <v>10025497</v>
      </c>
      <c r="Q129" s="25">
        <f>SUM(Q130+Q134+Q139+Q141+Q142)</f>
        <v>9184186</v>
      </c>
      <c r="R129" s="208">
        <f>SUM(R130+R134+R139+R141+R142)</f>
        <v>415600</v>
      </c>
      <c r="S129" s="209"/>
      <c r="T129" s="55"/>
      <c r="U129" s="101"/>
      <c r="V129" s="104">
        <f>SUM(V130+V134+V139+V141+V142)</f>
        <v>425711</v>
      </c>
      <c r="W129" s="19"/>
      <c r="X129" s="25">
        <f>SUM(X130+X134+X139+X141+X142)</f>
        <v>10025497</v>
      </c>
      <c r="Y129" s="25">
        <f>SUM(Y130+Y134+Y139+Y141+Y142)</f>
        <v>9184186</v>
      </c>
      <c r="Z129" s="208">
        <f>SUM(Z130+Z134+Z139+Z141+Z142)</f>
        <v>415600</v>
      </c>
      <c r="AA129" s="209"/>
      <c r="AB129" s="55"/>
      <c r="AC129" s="101"/>
      <c r="AD129" s="104">
        <f>SUM(AD130+AD134+AD139+AD141+AD142)</f>
        <v>425711</v>
      </c>
      <c r="AE129" s="19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5900800</v>
      </c>
      <c r="I130" s="25">
        <f>SUM(I131:I132)</f>
        <v>5900800</v>
      </c>
      <c r="J130" s="208"/>
      <c r="K130" s="209"/>
      <c r="L130" s="55"/>
      <c r="M130" s="69"/>
      <c r="N130" s="103"/>
      <c r="O130" s="19"/>
      <c r="P130" s="25">
        <f>SUM(P131:P132)</f>
        <v>5900800</v>
      </c>
      <c r="Q130" s="25">
        <f>SUM(Q131:Q132)</f>
        <v>5900800</v>
      </c>
      <c r="R130" s="208"/>
      <c r="S130" s="209"/>
      <c r="T130" s="55"/>
      <c r="U130" s="69"/>
      <c r="V130" s="103"/>
      <c r="W130" s="19"/>
      <c r="X130" s="25">
        <f>SUM(X131:X132)</f>
        <v>5900800</v>
      </c>
      <c r="Y130" s="25">
        <f>SUM(Y131:Y132)</f>
        <v>5900800</v>
      </c>
      <c r="Z130" s="208"/>
      <c r="AA130" s="209"/>
      <c r="AB130" s="55"/>
      <c r="AC130" s="69"/>
      <c r="AD130" s="103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5900800</v>
      </c>
      <c r="I131" s="66">
        <v>5900800</v>
      </c>
      <c r="J131" s="208"/>
      <c r="K131" s="209"/>
      <c r="L131" s="55"/>
      <c r="M131" s="69"/>
      <c r="N131" s="70"/>
      <c r="O131" s="19"/>
      <c r="P131" s="25">
        <f>SUM(Q131+U131+V131)</f>
        <v>5900800</v>
      </c>
      <c r="Q131" s="66">
        <v>5900800</v>
      </c>
      <c r="R131" s="208"/>
      <c r="S131" s="209"/>
      <c r="T131" s="55"/>
      <c r="U131" s="69"/>
      <c r="V131" s="70"/>
      <c r="W131" s="19"/>
      <c r="X131" s="25">
        <f>SUM(Y131+AC131+AD131)</f>
        <v>5900800</v>
      </c>
      <c r="Y131" s="66">
        <v>5900800</v>
      </c>
      <c r="Z131" s="208"/>
      <c r="AA131" s="209"/>
      <c r="AB131" s="55"/>
      <c r="AC131" s="69"/>
      <c r="AD131" s="70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66"/>
      <c r="R132" s="208"/>
      <c r="S132" s="209"/>
      <c r="T132" s="55"/>
      <c r="U132" s="69"/>
      <c r="V132" s="70"/>
      <c r="W132" s="19"/>
      <c r="X132" s="25"/>
      <c r="Y132" s="66"/>
      <c r="Z132" s="208"/>
      <c r="AA132" s="209"/>
      <c r="AB132" s="55"/>
      <c r="AC132" s="69"/>
      <c r="AD132" s="70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66"/>
      <c r="R133" s="208"/>
      <c r="S133" s="209"/>
      <c r="T133" s="55"/>
      <c r="U133" s="69"/>
      <c r="V133" s="70"/>
      <c r="W133" s="19"/>
      <c r="X133" s="25"/>
      <c r="Y133" s="66"/>
      <c r="Z133" s="208"/>
      <c r="AA133" s="209"/>
      <c r="AB133" s="55"/>
      <c r="AC133" s="69"/>
      <c r="AD133" s="70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177886</v>
      </c>
      <c r="I134" s="66">
        <f>SUM(I136:I138)</f>
        <v>177886</v>
      </c>
      <c r="J134" s="208"/>
      <c r="K134" s="209"/>
      <c r="L134" s="55"/>
      <c r="M134" s="69"/>
      <c r="N134" s="70"/>
      <c r="O134" s="19"/>
      <c r="P134" s="25">
        <f>SUM(Q134+U134+V134)</f>
        <v>177886</v>
      </c>
      <c r="Q134" s="66">
        <f>SUM(Q136:Q138)</f>
        <v>177886</v>
      </c>
      <c r="R134" s="208"/>
      <c r="S134" s="209"/>
      <c r="T134" s="55"/>
      <c r="U134" s="69"/>
      <c r="V134" s="70"/>
      <c r="W134" s="19"/>
      <c r="X134" s="25">
        <f>SUM(Y134+AC134+AD134)</f>
        <v>177886</v>
      </c>
      <c r="Y134" s="66">
        <f>SUM(Y136:Y138)</f>
        <v>177886</v>
      </c>
      <c r="Z134" s="208"/>
      <c r="AA134" s="209"/>
      <c r="AB134" s="55"/>
      <c r="AC134" s="69"/>
      <c r="AD134" s="70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66"/>
      <c r="R135" s="208"/>
      <c r="S135" s="209"/>
      <c r="T135" s="55"/>
      <c r="U135" s="69"/>
      <c r="V135" s="70"/>
      <c r="W135" s="19"/>
      <c r="X135" s="25"/>
      <c r="Y135" s="66"/>
      <c r="Z135" s="208"/>
      <c r="AA135" s="209"/>
      <c r="AB135" s="55"/>
      <c r="AC135" s="69"/>
      <c r="AD135" s="70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150186</v>
      </c>
      <c r="I136" s="66">
        <v>150186</v>
      </c>
      <c r="J136" s="208"/>
      <c r="K136" s="209"/>
      <c r="L136" s="55"/>
      <c r="M136" s="69"/>
      <c r="N136" s="70"/>
      <c r="O136" s="19"/>
      <c r="P136" s="25">
        <f>SUM(Q136+U136+V136)</f>
        <v>150186</v>
      </c>
      <c r="Q136" s="66">
        <v>150186</v>
      </c>
      <c r="R136" s="208"/>
      <c r="S136" s="209"/>
      <c r="T136" s="55"/>
      <c r="U136" s="69"/>
      <c r="V136" s="70"/>
      <c r="W136" s="19"/>
      <c r="X136" s="25">
        <f>SUM(Y136+AC136+AD136)</f>
        <v>150186</v>
      </c>
      <c r="Y136" s="66">
        <v>150186</v>
      </c>
      <c r="Z136" s="208"/>
      <c r="AA136" s="209"/>
      <c r="AB136" s="55"/>
      <c r="AC136" s="69"/>
      <c r="AD136" s="70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27700</v>
      </c>
      <c r="I137" s="66">
        <v>27700</v>
      </c>
      <c r="J137" s="208"/>
      <c r="K137" s="209"/>
      <c r="L137" s="55"/>
      <c r="M137" s="69"/>
      <c r="N137" s="70"/>
      <c r="O137" s="19"/>
      <c r="P137" s="25">
        <f>SUM(Q137+U137+V137)</f>
        <v>27700</v>
      </c>
      <c r="Q137" s="66">
        <v>27700</v>
      </c>
      <c r="R137" s="208"/>
      <c r="S137" s="209"/>
      <c r="T137" s="55"/>
      <c r="U137" s="69"/>
      <c r="V137" s="70"/>
      <c r="W137" s="19"/>
      <c r="X137" s="25">
        <f>SUM(Y137+AC137+AD137)</f>
        <v>27700</v>
      </c>
      <c r="Y137" s="66">
        <v>27700</v>
      </c>
      <c r="Z137" s="208"/>
      <c r="AA137" s="209"/>
      <c r="AB137" s="55"/>
      <c r="AC137" s="69"/>
      <c r="AD137" s="70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>
        <f>SUM(Q138+U138+V138)</f>
        <v>0</v>
      </c>
      <c r="Q138" s="66">
        <v>0</v>
      </c>
      <c r="R138" s="208"/>
      <c r="S138" s="209"/>
      <c r="T138" s="55"/>
      <c r="U138" s="69"/>
      <c r="V138" s="70"/>
      <c r="W138" s="19"/>
      <c r="X138" s="25">
        <f>SUM(Y138+AC138+AD138)</f>
        <v>0</v>
      </c>
      <c r="Y138" s="66">
        <v>0</v>
      </c>
      <c r="Z138" s="208"/>
      <c r="AA138" s="209"/>
      <c r="AB138" s="55"/>
      <c r="AC138" s="69"/>
      <c r="AD138" s="70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66"/>
      <c r="R139" s="208"/>
      <c r="S139" s="209"/>
      <c r="T139" s="55"/>
      <c r="U139" s="69"/>
      <c r="V139" s="70"/>
      <c r="W139" s="19"/>
      <c r="X139" s="25"/>
      <c r="Y139" s="66"/>
      <c r="Z139" s="208"/>
      <c r="AA139" s="209"/>
      <c r="AB139" s="55"/>
      <c r="AC139" s="69"/>
      <c r="AD139" s="70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66"/>
      <c r="R140" s="208"/>
      <c r="S140" s="209"/>
      <c r="T140" s="55"/>
      <c r="U140" s="69"/>
      <c r="V140" s="70"/>
      <c r="W140" s="19"/>
      <c r="X140" s="25"/>
      <c r="Y140" s="66"/>
      <c r="Z140" s="208"/>
      <c r="AA140" s="209"/>
      <c r="AB140" s="55"/>
      <c r="AC140" s="69"/>
      <c r="AD140" s="70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66"/>
      <c r="R141" s="208"/>
      <c r="S141" s="209"/>
      <c r="T141" s="55"/>
      <c r="U141" s="69"/>
      <c r="V141" s="70"/>
      <c r="W141" s="19"/>
      <c r="X141" s="25"/>
      <c r="Y141" s="66"/>
      <c r="Z141" s="208"/>
      <c r="AA141" s="209"/>
      <c r="AB141" s="55"/>
      <c r="AC141" s="69"/>
      <c r="AD141" s="70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3946811</v>
      </c>
      <c r="I142" s="66">
        <v>3105500</v>
      </c>
      <c r="J142" s="208">
        <f>377200+19200+19200</f>
        <v>415600</v>
      </c>
      <c r="K142" s="209"/>
      <c r="L142" s="55"/>
      <c r="M142" s="69"/>
      <c r="N142" s="82">
        <v>425711</v>
      </c>
      <c r="O142" s="19"/>
      <c r="P142" s="25">
        <f>SUM(Q142+R142+V142)</f>
        <v>3946811</v>
      </c>
      <c r="Q142" s="66">
        <v>3105500</v>
      </c>
      <c r="R142" s="208">
        <f>377200+19200+19200</f>
        <v>415600</v>
      </c>
      <c r="S142" s="209"/>
      <c r="T142" s="55"/>
      <c r="U142" s="69"/>
      <c r="V142" s="82">
        <v>425711</v>
      </c>
      <c r="W142" s="19"/>
      <c r="X142" s="25">
        <f>SUM(Y142+Z142+AD142)</f>
        <v>3946811</v>
      </c>
      <c r="Y142" s="66">
        <v>3105500</v>
      </c>
      <c r="Z142" s="208">
        <f>377200+19200+19200</f>
        <v>415600</v>
      </c>
      <c r="AA142" s="209"/>
      <c r="AB142" s="55"/>
      <c r="AC142" s="69"/>
      <c r="AD142" s="82">
        <v>425711</v>
      </c>
      <c r="AE142" s="19"/>
    </row>
    <row r="143" spans="1:31" ht="25.5" customHeight="1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66"/>
      <c r="R143" s="208"/>
      <c r="S143" s="209"/>
      <c r="T143" s="55"/>
      <c r="U143" s="69"/>
      <c r="V143" s="70"/>
      <c r="W143" s="19"/>
      <c r="X143" s="25"/>
      <c r="Y143" s="66"/>
      <c r="Z143" s="208"/>
      <c r="AA143" s="209"/>
      <c r="AB143" s="55"/>
      <c r="AC143" s="69"/>
      <c r="AD143" s="70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66"/>
      <c r="R144" s="208"/>
      <c r="S144" s="209"/>
      <c r="T144" s="55"/>
      <c r="U144" s="69"/>
      <c r="V144" s="70"/>
      <c r="W144" s="19"/>
      <c r="X144" s="25"/>
      <c r="Y144" s="66"/>
      <c r="Z144" s="208"/>
      <c r="AA144" s="209"/>
      <c r="AB144" s="55"/>
      <c r="AC144" s="69"/>
      <c r="AD144" s="70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26"/>
      <c r="R145" s="342"/>
      <c r="S145" s="343"/>
      <c r="T145" s="27"/>
      <c r="U145" s="23"/>
      <c r="V145" s="18"/>
      <c r="W145" s="19"/>
      <c r="X145" s="25"/>
      <c r="Y145" s="26"/>
      <c r="Z145" s="342"/>
      <c r="AA145" s="343"/>
      <c r="AB145" s="27"/>
      <c r="AC145" s="23"/>
      <c r="AD145" s="18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95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3946811</v>
      </c>
      <c r="H162" s="366"/>
      <c r="I162" s="76">
        <f>SUM(M162+P162)</f>
        <v>3946811</v>
      </c>
      <c r="J162" s="77">
        <f>SUM(N162+Q162)</f>
        <v>3946811</v>
      </c>
      <c r="K162" s="367">
        <f>SUM(K163+K165)</f>
        <v>3521100</v>
      </c>
      <c r="L162" s="504"/>
      <c r="M162" s="94">
        <f>SUM(M163+M165)</f>
        <v>3521100</v>
      </c>
      <c r="N162" s="94">
        <f>SUM(N163+N165)</f>
        <v>3521100</v>
      </c>
      <c r="O162" s="105">
        <f>SUM(O163+O165)</f>
        <v>425711</v>
      </c>
      <c r="P162" s="42">
        <f>SUM(P163+P165)</f>
        <v>425711</v>
      </c>
      <c r="Q162" s="110">
        <f>SUM(Q163+Q165)</f>
        <v>425711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96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3946811</v>
      </c>
      <c r="H165" s="366"/>
      <c r="I165" s="76">
        <f>SUM(M165+P165)</f>
        <v>3946811</v>
      </c>
      <c r="J165" s="77">
        <f>SUM(N165+Q165)</f>
        <v>3946811</v>
      </c>
      <c r="K165" s="367">
        <v>3521100</v>
      </c>
      <c r="L165" s="504"/>
      <c r="M165" s="106">
        <v>3521100</v>
      </c>
      <c r="N165" s="94">
        <v>3521100</v>
      </c>
      <c r="O165" s="40">
        <v>425711</v>
      </c>
      <c r="P165" s="40">
        <v>425711</v>
      </c>
      <c r="Q165" s="40">
        <v>425711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F176:I176"/>
    <mergeCell ref="A174:D174"/>
    <mergeCell ref="F174:I174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66:D166"/>
    <mergeCell ref="G166:H166"/>
    <mergeCell ref="K166:L166"/>
    <mergeCell ref="A177:D177"/>
    <mergeCell ref="F177:I177"/>
    <mergeCell ref="A175:D175"/>
    <mergeCell ref="F175:I175"/>
    <mergeCell ref="A176:D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G160:H160"/>
    <mergeCell ref="K160:L160"/>
    <mergeCell ref="A153:Y153"/>
    <mergeCell ref="K158:N159"/>
    <mergeCell ref="O158:Q159"/>
    <mergeCell ref="K157:Q157"/>
    <mergeCell ref="A156:D160"/>
    <mergeCell ref="E156:E160"/>
    <mergeCell ref="F156:F160"/>
    <mergeCell ref="A154:O154"/>
    <mergeCell ref="A155:O155"/>
    <mergeCell ref="G156:Q156"/>
    <mergeCell ref="G157:J159"/>
    <mergeCell ref="A151:D151"/>
    <mergeCell ref="F151:G151"/>
    <mergeCell ref="J151:K151"/>
    <mergeCell ref="A152:D152"/>
    <mergeCell ref="F152:G152"/>
    <mergeCell ref="J152:K152"/>
    <mergeCell ref="R151:S151"/>
    <mergeCell ref="Z152:AA152"/>
    <mergeCell ref="F150:G150"/>
    <mergeCell ref="J150:K150"/>
    <mergeCell ref="R150:S150"/>
    <mergeCell ref="Z150:AA150"/>
    <mergeCell ref="Z151:AA151"/>
    <mergeCell ref="R152:S152"/>
    <mergeCell ref="A150:D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R122:S122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4:AA124"/>
    <mergeCell ref="A123:D123"/>
    <mergeCell ref="F123:G123"/>
    <mergeCell ref="J123:K123"/>
    <mergeCell ref="R123:S123"/>
    <mergeCell ref="A124:D124"/>
    <mergeCell ref="F124:G124"/>
    <mergeCell ref="J124:K124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J97:L97"/>
    <mergeCell ref="A98:F98"/>
    <mergeCell ref="G98:I98"/>
    <mergeCell ref="A99:F99"/>
    <mergeCell ref="A97:F97"/>
    <mergeCell ref="G97:I97"/>
    <mergeCell ref="G99:I99"/>
    <mergeCell ref="J99:L99"/>
    <mergeCell ref="G96:I96"/>
    <mergeCell ref="J96:L96"/>
    <mergeCell ref="A91:F91"/>
    <mergeCell ref="G91:I91"/>
    <mergeCell ref="J91:L91"/>
    <mergeCell ref="A95:F95"/>
    <mergeCell ref="G95:I95"/>
    <mergeCell ref="J95:L95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3:G53"/>
    <mergeCell ref="F55:G55"/>
    <mergeCell ref="I55:L55"/>
    <mergeCell ref="A54:D54"/>
    <mergeCell ref="I53:L53"/>
    <mergeCell ref="I47:L48"/>
    <mergeCell ref="A48:H48"/>
    <mergeCell ref="A49:L50"/>
    <mergeCell ref="F57:G57"/>
    <mergeCell ref="I57:L57"/>
    <mergeCell ref="A51:D52"/>
    <mergeCell ref="F51:G52"/>
    <mergeCell ref="A55:D55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1:D1"/>
    <mergeCell ref="F1:G1"/>
    <mergeCell ref="H1:L1"/>
    <mergeCell ref="C2:D2"/>
    <mergeCell ref="F2:G2"/>
    <mergeCell ref="H2:L2"/>
    <mergeCell ref="A138:D138"/>
    <mergeCell ref="F138:G138"/>
    <mergeCell ref="J138:K138"/>
    <mergeCell ref="J136:K136"/>
    <mergeCell ref="A137:D137"/>
    <mergeCell ref="F136:G136"/>
    <mergeCell ref="J137:K137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J122:K122"/>
    <mergeCell ref="F66:G66"/>
    <mergeCell ref="I66:L66"/>
    <mergeCell ref="A67:D67"/>
    <mergeCell ref="F67:G67"/>
    <mergeCell ref="I67:L67"/>
    <mergeCell ref="A65:D65"/>
    <mergeCell ref="F65:G65"/>
    <mergeCell ref="A69:D69"/>
    <mergeCell ref="F69:G69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A75:D76"/>
    <mergeCell ref="F75:G76"/>
    <mergeCell ref="H75:H76"/>
    <mergeCell ref="I75:L75"/>
    <mergeCell ref="I76:L76"/>
    <mergeCell ref="A73:D73"/>
    <mergeCell ref="F73:G73"/>
    <mergeCell ref="I73:L73"/>
    <mergeCell ref="A71:D71"/>
    <mergeCell ref="F71:G71"/>
    <mergeCell ref="I71:L71"/>
    <mergeCell ref="A72:D72"/>
    <mergeCell ref="F72:G72"/>
    <mergeCell ref="I72:L72"/>
    <mergeCell ref="A77:D77"/>
    <mergeCell ref="F77:G77"/>
    <mergeCell ref="I77:L77"/>
    <mergeCell ref="A78:D78"/>
    <mergeCell ref="F78:G78"/>
    <mergeCell ref="I78:L78"/>
    <mergeCell ref="A79:D79"/>
    <mergeCell ref="F79:G79"/>
    <mergeCell ref="I79:L79"/>
    <mergeCell ref="A80:D80"/>
    <mergeCell ref="F80:G80"/>
    <mergeCell ref="I80:L80"/>
    <mergeCell ref="A81:D81"/>
    <mergeCell ref="F81:G81"/>
    <mergeCell ref="I81:L81"/>
    <mergeCell ref="A82:D82"/>
    <mergeCell ref="F82:G82"/>
    <mergeCell ref="I82:L82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R137:S137"/>
    <mergeCell ref="R138:S138"/>
    <mergeCell ref="Z122:AA122"/>
    <mergeCell ref="Z136:AA136"/>
    <mergeCell ref="Z137:AA137"/>
    <mergeCell ref="Z138:AA138"/>
    <mergeCell ref="R136:S136"/>
    <mergeCell ref="Z123:AA123"/>
    <mergeCell ref="R124:S124"/>
    <mergeCell ref="Z125:AA125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23">
      <selection activeCell="H123" sqref="H123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9" width="13.8515625" style="56" customWidth="1"/>
    <col min="10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6" width="12.140625" style="0" customWidth="1"/>
    <col min="17" max="17" width="10.7109375" style="0" customWidth="1"/>
    <col min="21" max="21" width="10.28125" style="0" customWidth="1"/>
    <col min="23" max="23" width="9.421875" style="0" customWidth="1"/>
    <col min="24" max="24" width="12.57421875" style="0" customWidth="1"/>
    <col min="25" max="25" width="11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12485570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508">
        <v>1484565</v>
      </c>
      <c r="J58" s="509"/>
      <c r="K58" s="509"/>
      <c r="L58" s="510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/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/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13409761.05</v>
      </c>
      <c r="I118" s="67">
        <f>SUM(I121)</f>
        <v>11925196.05</v>
      </c>
      <c r="J118" s="346">
        <f>SUM(J125)</f>
        <v>0</v>
      </c>
      <c r="K118" s="512"/>
      <c r="L118" s="68"/>
      <c r="M118" s="111"/>
      <c r="N118" s="112">
        <f>SUM(N121+N122)</f>
        <v>1484565</v>
      </c>
      <c r="O118" s="113"/>
      <c r="P118" s="1">
        <f>SUM(P119+P121+P122+P125)</f>
        <v>13970135</v>
      </c>
      <c r="Q118" s="67">
        <f>SUM(Q121)</f>
        <v>12485570</v>
      </c>
      <c r="R118" s="346">
        <f>SUM(R125)</f>
        <v>0</v>
      </c>
      <c r="S118" s="512"/>
      <c r="T118" s="68"/>
      <c r="U118" s="111"/>
      <c r="V118" s="112">
        <f>SUM(V121+V122)</f>
        <v>1484565</v>
      </c>
      <c r="W118" s="113"/>
      <c r="X118" s="1">
        <f>SUM(X119+X121+X122+X125)</f>
        <v>13970135</v>
      </c>
      <c r="Y118" s="67">
        <f>SUM(Y121)</f>
        <v>12485570</v>
      </c>
      <c r="Z118" s="346">
        <f>SUM(Z125)</f>
        <v>0</v>
      </c>
      <c r="AA118" s="512"/>
      <c r="AB118" s="68"/>
      <c r="AC118" s="111"/>
      <c r="AD118" s="112">
        <f>SUM(AD121+AD122)</f>
        <v>1484565</v>
      </c>
      <c r="AE118" s="113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114" t="s">
        <v>116</v>
      </c>
      <c r="J119" s="208" t="s">
        <v>116</v>
      </c>
      <c r="K119" s="511"/>
      <c r="L119" s="55" t="s">
        <v>116</v>
      </c>
      <c r="M119" s="111" t="s">
        <v>116</v>
      </c>
      <c r="N119" s="112"/>
      <c r="O119" s="113" t="s">
        <v>116</v>
      </c>
      <c r="P119" s="25"/>
      <c r="Q119" s="114" t="s">
        <v>116</v>
      </c>
      <c r="R119" s="208" t="s">
        <v>116</v>
      </c>
      <c r="S119" s="511"/>
      <c r="T119" s="55" t="s">
        <v>116</v>
      </c>
      <c r="U119" s="111" t="s">
        <v>116</v>
      </c>
      <c r="V119" s="112"/>
      <c r="W119" s="113" t="s">
        <v>116</v>
      </c>
      <c r="X119" s="25"/>
      <c r="Y119" s="114" t="s">
        <v>116</v>
      </c>
      <c r="Z119" s="208" t="s">
        <v>116</v>
      </c>
      <c r="AA119" s="511"/>
      <c r="AB119" s="55" t="s">
        <v>116</v>
      </c>
      <c r="AC119" s="111" t="s">
        <v>116</v>
      </c>
      <c r="AD119" s="112"/>
      <c r="AE119" s="113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114"/>
      <c r="J120" s="208"/>
      <c r="K120" s="511"/>
      <c r="L120" s="55"/>
      <c r="M120" s="111"/>
      <c r="N120" s="112"/>
      <c r="O120" s="113"/>
      <c r="P120" s="25"/>
      <c r="Q120" s="114"/>
      <c r="R120" s="208"/>
      <c r="S120" s="511"/>
      <c r="T120" s="55"/>
      <c r="U120" s="111"/>
      <c r="V120" s="112"/>
      <c r="W120" s="113"/>
      <c r="X120" s="25"/>
      <c r="Y120" s="114"/>
      <c r="Z120" s="208"/>
      <c r="AA120" s="511"/>
      <c r="AB120" s="55"/>
      <c r="AC120" s="111"/>
      <c r="AD120" s="112"/>
      <c r="AE120" s="113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13409761.05</v>
      </c>
      <c r="I121" s="114">
        <f>2915998+9442480+127092-560373.95</f>
        <v>11925196.05</v>
      </c>
      <c r="J121" s="208" t="s">
        <v>116</v>
      </c>
      <c r="K121" s="511"/>
      <c r="L121" s="55" t="s">
        <v>116</v>
      </c>
      <c r="M121" s="111"/>
      <c r="N121" s="115">
        <v>1484565</v>
      </c>
      <c r="O121" s="113"/>
      <c r="P121" s="25">
        <f>SUM(Q121+U121+V121)</f>
        <v>13970135</v>
      </c>
      <c r="Q121" s="114">
        <f>2915998+9442480+127092</f>
        <v>12485570</v>
      </c>
      <c r="R121" s="208" t="s">
        <v>116</v>
      </c>
      <c r="S121" s="511"/>
      <c r="T121" s="55" t="s">
        <v>116</v>
      </c>
      <c r="U121" s="111"/>
      <c r="V121" s="115">
        <v>1484565</v>
      </c>
      <c r="W121" s="113"/>
      <c r="X121" s="25">
        <f>SUM(Y121+AC121+AD121)</f>
        <v>13970135</v>
      </c>
      <c r="Y121" s="114">
        <f>2915998+9442480+127092</f>
        <v>12485570</v>
      </c>
      <c r="Z121" s="208" t="s">
        <v>116</v>
      </c>
      <c r="AA121" s="511"/>
      <c r="AB121" s="55" t="s">
        <v>116</v>
      </c>
      <c r="AC121" s="111"/>
      <c r="AD121" s="115">
        <v>1484565</v>
      </c>
      <c r="AE121" s="113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0</v>
      </c>
      <c r="I122" s="114"/>
      <c r="J122" s="208" t="s">
        <v>116</v>
      </c>
      <c r="K122" s="511"/>
      <c r="L122" s="55" t="s">
        <v>116</v>
      </c>
      <c r="M122" s="111"/>
      <c r="N122" s="115"/>
      <c r="O122" s="113"/>
      <c r="P122" s="25">
        <f>SUM(Q122+U122+V122)</f>
        <v>0</v>
      </c>
      <c r="Q122" s="114"/>
      <c r="R122" s="208" t="s">
        <v>116</v>
      </c>
      <c r="S122" s="511"/>
      <c r="T122" s="55" t="s">
        <v>116</v>
      </c>
      <c r="U122" s="111"/>
      <c r="V122" s="115"/>
      <c r="W122" s="113"/>
      <c r="X122" s="25">
        <f>SUM(Y122+AC122+AD122)</f>
        <v>0</v>
      </c>
      <c r="Y122" s="114"/>
      <c r="Z122" s="208" t="s">
        <v>116</v>
      </c>
      <c r="AA122" s="511"/>
      <c r="AB122" s="55" t="s">
        <v>116</v>
      </c>
      <c r="AC122" s="111"/>
      <c r="AD122" s="115"/>
      <c r="AE122" s="113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114" t="s">
        <v>116</v>
      </c>
      <c r="J123" s="208" t="s">
        <v>116</v>
      </c>
      <c r="K123" s="511"/>
      <c r="L123" s="55" t="s">
        <v>116</v>
      </c>
      <c r="M123" s="111" t="s">
        <v>116</v>
      </c>
      <c r="N123" s="112"/>
      <c r="O123" s="113" t="s">
        <v>116</v>
      </c>
      <c r="P123" s="25"/>
      <c r="Q123" s="114" t="s">
        <v>116</v>
      </c>
      <c r="R123" s="208" t="s">
        <v>116</v>
      </c>
      <c r="S123" s="511"/>
      <c r="T123" s="55" t="s">
        <v>116</v>
      </c>
      <c r="U123" s="111" t="s">
        <v>116</v>
      </c>
      <c r="V123" s="112"/>
      <c r="W123" s="113" t="s">
        <v>116</v>
      </c>
      <c r="X123" s="25"/>
      <c r="Y123" s="114" t="s">
        <v>116</v>
      </c>
      <c r="Z123" s="208" t="s">
        <v>116</v>
      </c>
      <c r="AA123" s="511"/>
      <c r="AB123" s="55" t="s">
        <v>116</v>
      </c>
      <c r="AC123" s="111" t="s">
        <v>116</v>
      </c>
      <c r="AD123" s="112"/>
      <c r="AE123" s="113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114" t="s">
        <v>116</v>
      </c>
      <c r="J124" s="208" t="s">
        <v>116</v>
      </c>
      <c r="K124" s="511"/>
      <c r="L124" s="55" t="s">
        <v>116</v>
      </c>
      <c r="M124" s="111" t="s">
        <v>116</v>
      </c>
      <c r="N124" s="112"/>
      <c r="O124" s="113" t="s">
        <v>116</v>
      </c>
      <c r="P124" s="25"/>
      <c r="Q124" s="114" t="s">
        <v>116</v>
      </c>
      <c r="R124" s="208" t="s">
        <v>116</v>
      </c>
      <c r="S124" s="511"/>
      <c r="T124" s="55" t="s">
        <v>116</v>
      </c>
      <c r="U124" s="111" t="s">
        <v>116</v>
      </c>
      <c r="V124" s="112"/>
      <c r="W124" s="113" t="s">
        <v>116</v>
      </c>
      <c r="X124" s="25"/>
      <c r="Y124" s="114" t="s">
        <v>116</v>
      </c>
      <c r="Z124" s="208" t="s">
        <v>116</v>
      </c>
      <c r="AA124" s="511"/>
      <c r="AB124" s="55" t="s">
        <v>116</v>
      </c>
      <c r="AC124" s="111" t="s">
        <v>116</v>
      </c>
      <c r="AD124" s="112"/>
      <c r="AE124" s="113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0</v>
      </c>
      <c r="I125" s="114" t="s">
        <v>116</v>
      </c>
      <c r="J125" s="208">
        <v>0</v>
      </c>
      <c r="K125" s="511"/>
      <c r="L125" s="55"/>
      <c r="M125" s="111" t="s">
        <v>116</v>
      </c>
      <c r="N125" s="112" t="s">
        <v>116</v>
      </c>
      <c r="O125" s="113" t="s">
        <v>116</v>
      </c>
      <c r="P125" s="25">
        <f>SUM(R125+T125)</f>
        <v>0</v>
      </c>
      <c r="Q125" s="114" t="s">
        <v>116</v>
      </c>
      <c r="R125" s="208">
        <v>0</v>
      </c>
      <c r="S125" s="511"/>
      <c r="T125" s="55"/>
      <c r="U125" s="111" t="s">
        <v>116</v>
      </c>
      <c r="V125" s="112" t="s">
        <v>116</v>
      </c>
      <c r="W125" s="113" t="s">
        <v>116</v>
      </c>
      <c r="X125" s="25">
        <f>SUM(Z125+AB125)</f>
        <v>0</v>
      </c>
      <c r="Y125" s="114" t="s">
        <v>116</v>
      </c>
      <c r="Z125" s="208">
        <v>0</v>
      </c>
      <c r="AA125" s="511"/>
      <c r="AB125" s="55"/>
      <c r="AC125" s="111" t="s">
        <v>116</v>
      </c>
      <c r="AD125" s="112" t="s">
        <v>116</v>
      </c>
      <c r="AE125" s="113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114" t="s">
        <v>116</v>
      </c>
      <c r="J126" s="208" t="s">
        <v>116</v>
      </c>
      <c r="K126" s="511"/>
      <c r="L126" s="55" t="s">
        <v>116</v>
      </c>
      <c r="M126" s="111" t="s">
        <v>116</v>
      </c>
      <c r="N126" s="112"/>
      <c r="O126" s="113"/>
      <c r="P126" s="25"/>
      <c r="Q126" s="114" t="s">
        <v>116</v>
      </c>
      <c r="R126" s="208" t="s">
        <v>116</v>
      </c>
      <c r="S126" s="511"/>
      <c r="T126" s="55" t="s">
        <v>116</v>
      </c>
      <c r="U126" s="111" t="s">
        <v>116</v>
      </c>
      <c r="V126" s="112"/>
      <c r="W126" s="113"/>
      <c r="X126" s="25"/>
      <c r="Y126" s="114" t="s">
        <v>116</v>
      </c>
      <c r="Z126" s="208" t="s">
        <v>116</v>
      </c>
      <c r="AA126" s="511"/>
      <c r="AB126" s="55" t="s">
        <v>116</v>
      </c>
      <c r="AC126" s="111" t="s">
        <v>116</v>
      </c>
      <c r="AD126" s="112"/>
      <c r="AE126" s="113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114" t="s">
        <v>116</v>
      </c>
      <c r="J127" s="208" t="s">
        <v>116</v>
      </c>
      <c r="K127" s="511"/>
      <c r="L127" s="55" t="s">
        <v>116</v>
      </c>
      <c r="M127" s="111" t="s">
        <v>116</v>
      </c>
      <c r="N127" s="112"/>
      <c r="O127" s="113" t="s">
        <v>116</v>
      </c>
      <c r="P127" s="25"/>
      <c r="Q127" s="114" t="s">
        <v>116</v>
      </c>
      <c r="R127" s="208" t="s">
        <v>116</v>
      </c>
      <c r="S127" s="511"/>
      <c r="T127" s="55" t="s">
        <v>116</v>
      </c>
      <c r="U127" s="111" t="s">
        <v>116</v>
      </c>
      <c r="V127" s="112"/>
      <c r="W127" s="113" t="s">
        <v>116</v>
      </c>
      <c r="X127" s="25"/>
      <c r="Y127" s="114" t="s">
        <v>116</v>
      </c>
      <c r="Z127" s="208" t="s">
        <v>116</v>
      </c>
      <c r="AA127" s="511"/>
      <c r="AB127" s="55" t="s">
        <v>116</v>
      </c>
      <c r="AC127" s="111" t="s">
        <v>116</v>
      </c>
      <c r="AD127" s="112"/>
      <c r="AE127" s="113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114"/>
      <c r="J128" s="208"/>
      <c r="K128" s="511"/>
      <c r="L128" s="55"/>
      <c r="M128" s="111"/>
      <c r="N128" s="116"/>
      <c r="O128" s="113"/>
      <c r="P128" s="25"/>
      <c r="Q128" s="114"/>
      <c r="R128" s="208"/>
      <c r="S128" s="511"/>
      <c r="T128" s="55"/>
      <c r="U128" s="111"/>
      <c r="V128" s="116"/>
      <c r="W128" s="113"/>
      <c r="X128" s="25"/>
      <c r="Y128" s="114"/>
      <c r="Z128" s="208"/>
      <c r="AA128" s="511"/>
      <c r="AB128" s="55"/>
      <c r="AC128" s="111"/>
      <c r="AD128" s="116"/>
      <c r="AE128" s="113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13409761.05</v>
      </c>
      <c r="I129" s="25">
        <f>SUM(I130+I134+I139+I141+I142)</f>
        <v>11925196.05</v>
      </c>
      <c r="J129" s="208">
        <f>SUM(J130+J134+J139+J141+J142)</f>
        <v>0</v>
      </c>
      <c r="K129" s="511"/>
      <c r="L129" s="55"/>
      <c r="M129" s="117"/>
      <c r="N129" s="104">
        <f>SUM(N130+N134+N139+N141+N142)</f>
        <v>1484565</v>
      </c>
      <c r="O129" s="118"/>
      <c r="P129" s="25">
        <f>SUM(P130+P134+P139+P141+P142)</f>
        <v>13970135</v>
      </c>
      <c r="Q129" s="25">
        <f>SUM(Q130+Q134+Q139+Q141+Q142)</f>
        <v>12485570</v>
      </c>
      <c r="R129" s="208">
        <f>SUM(R130+R134+R139+R141+R142)</f>
        <v>0</v>
      </c>
      <c r="S129" s="511"/>
      <c r="T129" s="55"/>
      <c r="U129" s="117"/>
      <c r="V129" s="104">
        <f>SUM(V130+V134+V139+V141+V142)</f>
        <v>1484565</v>
      </c>
      <c r="W129" s="118"/>
      <c r="X129" s="25">
        <f>SUM(X130+X134+X139+X141+X142)</f>
        <v>13970135</v>
      </c>
      <c r="Y129" s="25">
        <f>SUM(Y130+Y134+Y139+Y141+Y142)</f>
        <v>12485570</v>
      </c>
      <c r="Z129" s="208">
        <f>SUM(Z130+Z134+Z139+Z141+Z142)</f>
        <v>0</v>
      </c>
      <c r="AA129" s="511"/>
      <c r="AB129" s="55"/>
      <c r="AC129" s="117"/>
      <c r="AD129" s="104">
        <f>SUM(AD130+AD134+AD139+AD141+AD142)</f>
        <v>1484565</v>
      </c>
      <c r="AE129" s="118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9442480</v>
      </c>
      <c r="I130" s="25">
        <f>SUM(I131:I132)</f>
        <v>9442480</v>
      </c>
      <c r="J130" s="208"/>
      <c r="K130" s="511"/>
      <c r="L130" s="55"/>
      <c r="M130" s="111"/>
      <c r="N130" s="119"/>
      <c r="O130" s="113"/>
      <c r="P130" s="25">
        <f>SUM(P131:P132)</f>
        <v>9442480</v>
      </c>
      <c r="Q130" s="25">
        <f>SUM(Q131:Q132)</f>
        <v>9442480</v>
      </c>
      <c r="R130" s="208"/>
      <c r="S130" s="511"/>
      <c r="T130" s="55"/>
      <c r="U130" s="111"/>
      <c r="V130" s="119"/>
      <c r="W130" s="113"/>
      <c r="X130" s="25">
        <f>SUM(X131:X132)</f>
        <v>9442480</v>
      </c>
      <c r="Y130" s="25">
        <f>SUM(Y131:Y132)</f>
        <v>9442480</v>
      </c>
      <c r="Z130" s="208"/>
      <c r="AA130" s="511"/>
      <c r="AB130" s="55"/>
      <c r="AC130" s="111"/>
      <c r="AD130" s="119"/>
      <c r="AE130" s="113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9442480</v>
      </c>
      <c r="I131" s="114">
        <v>9442480</v>
      </c>
      <c r="J131" s="208"/>
      <c r="K131" s="511"/>
      <c r="L131" s="55"/>
      <c r="M131" s="111"/>
      <c r="N131" s="112"/>
      <c r="O131" s="113"/>
      <c r="P131" s="25">
        <f>SUM(Q131+U131+V131)</f>
        <v>9442480</v>
      </c>
      <c r="Q131" s="114">
        <v>9442480</v>
      </c>
      <c r="R131" s="208"/>
      <c r="S131" s="511"/>
      <c r="T131" s="55"/>
      <c r="U131" s="111"/>
      <c r="V131" s="112"/>
      <c r="W131" s="113"/>
      <c r="X131" s="25">
        <f>SUM(Y131+AC131+AD131)</f>
        <v>9442480</v>
      </c>
      <c r="Y131" s="114">
        <v>9442480</v>
      </c>
      <c r="Z131" s="208"/>
      <c r="AA131" s="511"/>
      <c r="AB131" s="55"/>
      <c r="AC131" s="111"/>
      <c r="AD131" s="112"/>
      <c r="AE131" s="113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114"/>
      <c r="J132" s="208"/>
      <c r="K132" s="511"/>
      <c r="L132" s="55"/>
      <c r="M132" s="111"/>
      <c r="N132" s="112"/>
      <c r="O132" s="113"/>
      <c r="P132" s="25"/>
      <c r="Q132" s="114"/>
      <c r="R132" s="208"/>
      <c r="S132" s="511"/>
      <c r="T132" s="55"/>
      <c r="U132" s="111"/>
      <c r="V132" s="112"/>
      <c r="W132" s="113"/>
      <c r="X132" s="25"/>
      <c r="Y132" s="114"/>
      <c r="Z132" s="208"/>
      <c r="AA132" s="511"/>
      <c r="AB132" s="55"/>
      <c r="AC132" s="111"/>
      <c r="AD132" s="112"/>
      <c r="AE132" s="113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114"/>
      <c r="J133" s="208"/>
      <c r="K133" s="511"/>
      <c r="L133" s="55"/>
      <c r="M133" s="111"/>
      <c r="N133" s="112"/>
      <c r="O133" s="113"/>
      <c r="P133" s="25"/>
      <c r="Q133" s="114"/>
      <c r="R133" s="208"/>
      <c r="S133" s="511"/>
      <c r="T133" s="55"/>
      <c r="U133" s="111"/>
      <c r="V133" s="112"/>
      <c r="W133" s="113"/>
      <c r="X133" s="25"/>
      <c r="Y133" s="114"/>
      <c r="Z133" s="208"/>
      <c r="AA133" s="511"/>
      <c r="AB133" s="55"/>
      <c r="AC133" s="111"/>
      <c r="AD133" s="112"/>
      <c r="AE133" s="113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112792</v>
      </c>
      <c r="I134" s="114">
        <f>SUM(I136:I138)</f>
        <v>112792</v>
      </c>
      <c r="J134" s="208"/>
      <c r="K134" s="511"/>
      <c r="L134" s="55"/>
      <c r="M134" s="111"/>
      <c r="N134" s="112"/>
      <c r="O134" s="113"/>
      <c r="P134" s="25">
        <f>SUM(Q134+U134+V134)</f>
        <v>112792</v>
      </c>
      <c r="Q134" s="114">
        <f>SUM(Q136:Q138)</f>
        <v>112792</v>
      </c>
      <c r="R134" s="208"/>
      <c r="S134" s="511"/>
      <c r="T134" s="55"/>
      <c r="U134" s="111"/>
      <c r="V134" s="112"/>
      <c r="W134" s="113"/>
      <c r="X134" s="25">
        <f>SUM(Y134+AC134+AD134)</f>
        <v>112792</v>
      </c>
      <c r="Y134" s="114">
        <f>SUM(Y136:Y138)</f>
        <v>112792</v>
      </c>
      <c r="Z134" s="208"/>
      <c r="AA134" s="511"/>
      <c r="AB134" s="55"/>
      <c r="AC134" s="111"/>
      <c r="AD134" s="112"/>
      <c r="AE134" s="113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114"/>
      <c r="J135" s="208"/>
      <c r="K135" s="511"/>
      <c r="L135" s="55"/>
      <c r="M135" s="111"/>
      <c r="N135" s="112"/>
      <c r="O135" s="113"/>
      <c r="P135" s="25"/>
      <c r="Q135" s="114"/>
      <c r="R135" s="208"/>
      <c r="S135" s="511"/>
      <c r="T135" s="55"/>
      <c r="U135" s="111"/>
      <c r="V135" s="112"/>
      <c r="W135" s="113"/>
      <c r="X135" s="25"/>
      <c r="Y135" s="114"/>
      <c r="Z135" s="208"/>
      <c r="AA135" s="511"/>
      <c r="AB135" s="55"/>
      <c r="AC135" s="111"/>
      <c r="AD135" s="112"/>
      <c r="AE135" s="113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112792</v>
      </c>
      <c r="I136" s="114">
        <v>112792</v>
      </c>
      <c r="J136" s="208"/>
      <c r="K136" s="511"/>
      <c r="L136" s="55"/>
      <c r="M136" s="111"/>
      <c r="N136" s="112"/>
      <c r="O136" s="113"/>
      <c r="P136" s="25">
        <f>SUM(Q136+U136+V136)</f>
        <v>112792</v>
      </c>
      <c r="Q136" s="114">
        <v>112792</v>
      </c>
      <c r="R136" s="208"/>
      <c r="S136" s="511"/>
      <c r="T136" s="55"/>
      <c r="U136" s="111"/>
      <c r="V136" s="112"/>
      <c r="W136" s="113"/>
      <c r="X136" s="25">
        <f>SUM(Y136+AC136+AD136)</f>
        <v>112792</v>
      </c>
      <c r="Y136" s="114">
        <v>112792</v>
      </c>
      <c r="Z136" s="208"/>
      <c r="AA136" s="511"/>
      <c r="AB136" s="55"/>
      <c r="AC136" s="111"/>
      <c r="AD136" s="112"/>
      <c r="AE136" s="113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114">
        <v>0</v>
      </c>
      <c r="J137" s="208"/>
      <c r="K137" s="511"/>
      <c r="L137" s="55"/>
      <c r="M137" s="111"/>
      <c r="N137" s="112"/>
      <c r="O137" s="113"/>
      <c r="P137" s="25">
        <f>SUM(Q137+U137+V137)</f>
        <v>0</v>
      </c>
      <c r="Q137" s="114">
        <v>0</v>
      </c>
      <c r="R137" s="208"/>
      <c r="S137" s="511"/>
      <c r="T137" s="55"/>
      <c r="U137" s="111"/>
      <c r="V137" s="112"/>
      <c r="W137" s="113"/>
      <c r="X137" s="25">
        <f>SUM(Y137+AC137+AD137)</f>
        <v>0</v>
      </c>
      <c r="Y137" s="114">
        <v>0</v>
      </c>
      <c r="Z137" s="208"/>
      <c r="AA137" s="511"/>
      <c r="AB137" s="55"/>
      <c r="AC137" s="111"/>
      <c r="AD137" s="112"/>
      <c r="AE137" s="113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114">
        <v>0</v>
      </c>
      <c r="J138" s="208"/>
      <c r="K138" s="511"/>
      <c r="L138" s="55"/>
      <c r="M138" s="111"/>
      <c r="N138" s="112"/>
      <c r="O138" s="113"/>
      <c r="P138" s="25">
        <f>SUM(Q138+U138+V138)</f>
        <v>0</v>
      </c>
      <c r="Q138" s="114">
        <v>0</v>
      </c>
      <c r="R138" s="208"/>
      <c r="S138" s="511"/>
      <c r="T138" s="55"/>
      <c r="U138" s="111"/>
      <c r="V138" s="112"/>
      <c r="W138" s="113"/>
      <c r="X138" s="25">
        <f>SUM(Y138+AC138+AD138)</f>
        <v>0</v>
      </c>
      <c r="Y138" s="114">
        <v>0</v>
      </c>
      <c r="Z138" s="208"/>
      <c r="AA138" s="511"/>
      <c r="AB138" s="55"/>
      <c r="AC138" s="111"/>
      <c r="AD138" s="112"/>
      <c r="AE138" s="113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114"/>
      <c r="J139" s="208"/>
      <c r="K139" s="511"/>
      <c r="L139" s="55"/>
      <c r="M139" s="111"/>
      <c r="N139" s="112"/>
      <c r="O139" s="113"/>
      <c r="P139" s="25"/>
      <c r="Q139" s="114"/>
      <c r="R139" s="208"/>
      <c r="S139" s="511"/>
      <c r="T139" s="55"/>
      <c r="U139" s="111"/>
      <c r="V139" s="112"/>
      <c r="W139" s="113"/>
      <c r="X139" s="25"/>
      <c r="Y139" s="114"/>
      <c r="Z139" s="208"/>
      <c r="AA139" s="511"/>
      <c r="AB139" s="55"/>
      <c r="AC139" s="111"/>
      <c r="AD139" s="112"/>
      <c r="AE139" s="113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114"/>
      <c r="J140" s="208"/>
      <c r="K140" s="511"/>
      <c r="L140" s="55"/>
      <c r="M140" s="111"/>
      <c r="N140" s="112"/>
      <c r="O140" s="113"/>
      <c r="P140" s="25"/>
      <c r="Q140" s="114"/>
      <c r="R140" s="208"/>
      <c r="S140" s="511"/>
      <c r="T140" s="55"/>
      <c r="U140" s="111"/>
      <c r="V140" s="112"/>
      <c r="W140" s="113"/>
      <c r="X140" s="25"/>
      <c r="Y140" s="114"/>
      <c r="Z140" s="208"/>
      <c r="AA140" s="511"/>
      <c r="AB140" s="55"/>
      <c r="AC140" s="111"/>
      <c r="AD140" s="112"/>
      <c r="AE140" s="113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114"/>
      <c r="J141" s="208"/>
      <c r="K141" s="511"/>
      <c r="L141" s="55"/>
      <c r="M141" s="111"/>
      <c r="N141" s="112"/>
      <c r="O141" s="113"/>
      <c r="P141" s="25"/>
      <c r="Q141" s="114"/>
      <c r="R141" s="208"/>
      <c r="S141" s="511"/>
      <c r="T141" s="55"/>
      <c r="U141" s="111"/>
      <c r="V141" s="112"/>
      <c r="W141" s="113"/>
      <c r="X141" s="25"/>
      <c r="Y141" s="114"/>
      <c r="Z141" s="208"/>
      <c r="AA141" s="511"/>
      <c r="AB141" s="55"/>
      <c r="AC141" s="111"/>
      <c r="AD141" s="112"/>
      <c r="AE141" s="113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3854489.05</v>
      </c>
      <c r="I142" s="114">
        <f>2930298-560373.95</f>
        <v>2369924.05</v>
      </c>
      <c r="J142" s="208">
        <v>0</v>
      </c>
      <c r="K142" s="511"/>
      <c r="L142" s="55"/>
      <c r="M142" s="111"/>
      <c r="N142" s="115">
        <v>1484565</v>
      </c>
      <c r="O142" s="113"/>
      <c r="P142" s="25">
        <f>SUM(Q142+R142+V142)</f>
        <v>4414863</v>
      </c>
      <c r="Q142" s="114">
        <v>2930298</v>
      </c>
      <c r="R142" s="208">
        <v>0</v>
      </c>
      <c r="S142" s="511"/>
      <c r="T142" s="55"/>
      <c r="U142" s="111"/>
      <c r="V142" s="115">
        <v>1484565</v>
      </c>
      <c r="W142" s="113"/>
      <c r="X142" s="25">
        <f>SUM(Y142+Z142+AD142)</f>
        <v>4414863</v>
      </c>
      <c r="Y142" s="114">
        <v>2930298</v>
      </c>
      <c r="Z142" s="208">
        <v>0</v>
      </c>
      <c r="AA142" s="511"/>
      <c r="AB142" s="55"/>
      <c r="AC142" s="111"/>
      <c r="AD142" s="115">
        <v>1484565</v>
      </c>
      <c r="AE142" s="113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114"/>
      <c r="J143" s="208"/>
      <c r="K143" s="511"/>
      <c r="L143" s="55"/>
      <c r="M143" s="111"/>
      <c r="N143" s="112"/>
      <c r="O143" s="113"/>
      <c r="P143" s="25"/>
      <c r="Q143" s="114"/>
      <c r="R143" s="208"/>
      <c r="S143" s="511"/>
      <c r="T143" s="55"/>
      <c r="U143" s="111"/>
      <c r="V143" s="112"/>
      <c r="W143" s="113"/>
      <c r="X143" s="25"/>
      <c r="Y143" s="114"/>
      <c r="Z143" s="208"/>
      <c r="AA143" s="511"/>
      <c r="AB143" s="55"/>
      <c r="AC143" s="111"/>
      <c r="AD143" s="112"/>
      <c r="AE143" s="113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114"/>
      <c r="J144" s="208"/>
      <c r="K144" s="511"/>
      <c r="L144" s="55"/>
      <c r="M144" s="111"/>
      <c r="N144" s="112"/>
      <c r="O144" s="113"/>
      <c r="P144" s="25"/>
      <c r="Q144" s="114"/>
      <c r="R144" s="208"/>
      <c r="S144" s="511"/>
      <c r="T144" s="55"/>
      <c r="U144" s="111"/>
      <c r="V144" s="112"/>
      <c r="W144" s="113"/>
      <c r="X144" s="25"/>
      <c r="Y144" s="114"/>
      <c r="Z144" s="208"/>
      <c r="AA144" s="511"/>
      <c r="AB144" s="55"/>
      <c r="AC144" s="111"/>
      <c r="AD144" s="112"/>
      <c r="AE144" s="113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114"/>
      <c r="J145" s="208"/>
      <c r="K145" s="511"/>
      <c r="L145" s="55"/>
      <c r="M145" s="111"/>
      <c r="N145" s="112"/>
      <c r="O145" s="113"/>
      <c r="P145" s="25"/>
      <c r="Q145" s="114"/>
      <c r="R145" s="208"/>
      <c r="S145" s="511"/>
      <c r="T145" s="55"/>
      <c r="U145" s="111"/>
      <c r="V145" s="112"/>
      <c r="W145" s="113"/>
      <c r="X145" s="25"/>
      <c r="Y145" s="114"/>
      <c r="Z145" s="208"/>
      <c r="AA145" s="511"/>
      <c r="AB145" s="55"/>
      <c r="AC145" s="111"/>
      <c r="AD145" s="112"/>
      <c r="AE145" s="113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114"/>
      <c r="J146" s="208"/>
      <c r="K146" s="511"/>
      <c r="L146" s="55"/>
      <c r="M146" s="111"/>
      <c r="N146" s="112"/>
      <c r="O146" s="113"/>
      <c r="P146" s="25"/>
      <c r="Q146" s="114"/>
      <c r="R146" s="208"/>
      <c r="S146" s="511"/>
      <c r="T146" s="55"/>
      <c r="U146" s="111"/>
      <c r="V146" s="112"/>
      <c r="W146" s="113"/>
      <c r="X146" s="25"/>
      <c r="Y146" s="114"/>
      <c r="Z146" s="208"/>
      <c r="AA146" s="511"/>
      <c r="AB146" s="55"/>
      <c r="AC146" s="111"/>
      <c r="AD146" s="112"/>
      <c r="AE146" s="113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114"/>
      <c r="J147" s="208"/>
      <c r="K147" s="511"/>
      <c r="L147" s="55"/>
      <c r="M147" s="111"/>
      <c r="N147" s="112"/>
      <c r="O147" s="113"/>
      <c r="P147" s="25"/>
      <c r="Q147" s="114"/>
      <c r="R147" s="208"/>
      <c r="S147" s="511"/>
      <c r="T147" s="55"/>
      <c r="U147" s="111"/>
      <c r="V147" s="112"/>
      <c r="W147" s="113"/>
      <c r="X147" s="25"/>
      <c r="Y147" s="114"/>
      <c r="Z147" s="208"/>
      <c r="AA147" s="511"/>
      <c r="AB147" s="55"/>
      <c r="AC147" s="111"/>
      <c r="AD147" s="112"/>
      <c r="AE147" s="113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4414863</v>
      </c>
      <c r="H162" s="366"/>
      <c r="I162" s="76">
        <f>SUM(M162+P162)</f>
        <v>4414863</v>
      </c>
      <c r="J162" s="77">
        <f>SUM(N162+Q162)</f>
        <v>4414863</v>
      </c>
      <c r="K162" s="367">
        <f>SUM(K163+K165)</f>
        <v>2930298</v>
      </c>
      <c r="L162" s="504"/>
      <c r="M162" s="94">
        <f>SUM(M163+M165)</f>
        <v>2930298</v>
      </c>
      <c r="N162" s="94">
        <f>SUM(N163+N165)</f>
        <v>2930298</v>
      </c>
      <c r="O162" s="105">
        <f>SUM(O163+O165)</f>
        <v>1484565</v>
      </c>
      <c r="P162" s="42">
        <f>SUM(P163+P165)</f>
        <v>1484565</v>
      </c>
      <c r="Q162" s="42">
        <f>SUM(Q163+Q165)</f>
        <v>1484565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4414863</v>
      </c>
      <c r="H165" s="366"/>
      <c r="I165" s="76">
        <f>SUM(M165+P165)</f>
        <v>4414863</v>
      </c>
      <c r="J165" s="77">
        <f>SUM(N165+Q165)</f>
        <v>4414863</v>
      </c>
      <c r="K165" s="367">
        <v>2930298</v>
      </c>
      <c r="L165" s="504"/>
      <c r="M165" s="91">
        <v>2930298</v>
      </c>
      <c r="N165" s="94">
        <v>2930298</v>
      </c>
      <c r="O165" s="109">
        <v>1484565</v>
      </c>
      <c r="P165" s="109">
        <v>1484565</v>
      </c>
      <c r="Q165" s="109">
        <v>1484565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F176:I176"/>
    <mergeCell ref="A174:D174"/>
    <mergeCell ref="F174:I174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66:D166"/>
    <mergeCell ref="G166:H166"/>
    <mergeCell ref="K166:L166"/>
    <mergeCell ref="A177:D177"/>
    <mergeCell ref="F177:I177"/>
    <mergeCell ref="A175:D175"/>
    <mergeCell ref="F175:I175"/>
    <mergeCell ref="A176:D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G160:H160"/>
    <mergeCell ref="K160:L160"/>
    <mergeCell ref="A153:Y153"/>
    <mergeCell ref="K158:N159"/>
    <mergeCell ref="O158:Q159"/>
    <mergeCell ref="K157:Q157"/>
    <mergeCell ref="A156:D160"/>
    <mergeCell ref="E156:E160"/>
    <mergeCell ref="F156:F160"/>
    <mergeCell ref="A154:O154"/>
    <mergeCell ref="A155:O155"/>
    <mergeCell ref="G156:Q156"/>
    <mergeCell ref="G157:J159"/>
    <mergeCell ref="A151:D151"/>
    <mergeCell ref="F151:G151"/>
    <mergeCell ref="J151:K151"/>
    <mergeCell ref="A152:D152"/>
    <mergeCell ref="F152:G152"/>
    <mergeCell ref="J152:K152"/>
    <mergeCell ref="R151:S151"/>
    <mergeCell ref="Z152:AA152"/>
    <mergeCell ref="F150:G150"/>
    <mergeCell ref="J150:K150"/>
    <mergeCell ref="R150:S150"/>
    <mergeCell ref="Z150:AA150"/>
    <mergeCell ref="Z151:AA151"/>
    <mergeCell ref="R152:S152"/>
    <mergeCell ref="A150:D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R122:S122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4:AA124"/>
    <mergeCell ref="A123:D123"/>
    <mergeCell ref="F123:G123"/>
    <mergeCell ref="J123:K123"/>
    <mergeCell ref="R123:S123"/>
    <mergeCell ref="A124:D124"/>
    <mergeCell ref="F124:G124"/>
    <mergeCell ref="J124:K124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J97:L97"/>
    <mergeCell ref="A98:F98"/>
    <mergeCell ref="G98:I98"/>
    <mergeCell ref="A99:F99"/>
    <mergeCell ref="A97:F97"/>
    <mergeCell ref="G97:I97"/>
    <mergeCell ref="G99:I99"/>
    <mergeCell ref="J99:L99"/>
    <mergeCell ref="G96:I96"/>
    <mergeCell ref="J96:L96"/>
    <mergeCell ref="A91:F91"/>
    <mergeCell ref="G91:I91"/>
    <mergeCell ref="J91:L91"/>
    <mergeCell ref="A95:F95"/>
    <mergeCell ref="G95:I95"/>
    <mergeCell ref="J95:L95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3:G53"/>
    <mergeCell ref="F55:G55"/>
    <mergeCell ref="I55:L55"/>
    <mergeCell ref="A54:D54"/>
    <mergeCell ref="I53:L53"/>
    <mergeCell ref="I47:L48"/>
    <mergeCell ref="A48:H48"/>
    <mergeCell ref="A49:L50"/>
    <mergeCell ref="F57:G57"/>
    <mergeCell ref="I57:L57"/>
    <mergeCell ref="A51:D52"/>
    <mergeCell ref="F51:G52"/>
    <mergeCell ref="A55:D55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1:D1"/>
    <mergeCell ref="F1:G1"/>
    <mergeCell ref="H1:L1"/>
    <mergeCell ref="C2:D2"/>
    <mergeCell ref="F2:G2"/>
    <mergeCell ref="H2:L2"/>
    <mergeCell ref="A138:D138"/>
    <mergeCell ref="F138:G138"/>
    <mergeCell ref="J138:K138"/>
    <mergeCell ref="J136:K136"/>
    <mergeCell ref="A137:D137"/>
    <mergeCell ref="F136:G136"/>
    <mergeCell ref="J137:K137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J122:K122"/>
    <mergeCell ref="F66:G66"/>
    <mergeCell ref="I66:L66"/>
    <mergeCell ref="A67:D67"/>
    <mergeCell ref="F67:G67"/>
    <mergeCell ref="I67:L67"/>
    <mergeCell ref="A65:D65"/>
    <mergeCell ref="F65:G65"/>
    <mergeCell ref="A69:D69"/>
    <mergeCell ref="F69:G69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A75:D76"/>
    <mergeCell ref="F75:G76"/>
    <mergeCell ref="H75:H76"/>
    <mergeCell ref="I75:L75"/>
    <mergeCell ref="I76:L76"/>
    <mergeCell ref="A73:D73"/>
    <mergeCell ref="F73:G73"/>
    <mergeCell ref="I73:L73"/>
    <mergeCell ref="A71:D71"/>
    <mergeCell ref="F71:G71"/>
    <mergeCell ref="I71:L71"/>
    <mergeCell ref="A72:D72"/>
    <mergeCell ref="F72:G72"/>
    <mergeCell ref="I72:L72"/>
    <mergeCell ref="A77:D77"/>
    <mergeCell ref="F77:G77"/>
    <mergeCell ref="I77:L77"/>
    <mergeCell ref="A78:D78"/>
    <mergeCell ref="F78:G78"/>
    <mergeCell ref="I78:L78"/>
    <mergeCell ref="A79:D79"/>
    <mergeCell ref="F79:G79"/>
    <mergeCell ref="I79:L79"/>
    <mergeCell ref="A80:D80"/>
    <mergeCell ref="F80:G80"/>
    <mergeCell ref="I80:L80"/>
    <mergeCell ref="A81:D81"/>
    <mergeCell ref="F81:G81"/>
    <mergeCell ref="I81:L81"/>
    <mergeCell ref="A82:D82"/>
    <mergeCell ref="F82:G82"/>
    <mergeCell ref="I82:L82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R137:S137"/>
    <mergeCell ref="R138:S138"/>
    <mergeCell ref="Z122:AA122"/>
    <mergeCell ref="Z136:AA136"/>
    <mergeCell ref="Z137:AA137"/>
    <mergeCell ref="Z138:AA138"/>
    <mergeCell ref="R136:S136"/>
    <mergeCell ref="Z123:AA123"/>
    <mergeCell ref="R124:S124"/>
    <mergeCell ref="Z125:AA125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60">
      <selection activeCell="K184" sqref="K184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6" width="12.140625" style="0" customWidth="1"/>
    <col min="17" max="17" width="10.7109375" style="0" customWidth="1"/>
    <col min="21" max="21" width="10.28125" style="0" customWidth="1"/>
    <col min="23" max="23" width="9.421875" style="0" customWidth="1"/>
    <col min="24" max="24" width="12.57421875" style="0" customWidth="1"/>
    <col min="25" max="25" width="11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173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155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156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157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24439316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508"/>
      <c r="J58" s="509"/>
      <c r="K58" s="509"/>
      <c r="L58" s="510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>
        <v>24439316</v>
      </c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159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>
        <v>24439316</v>
      </c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170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473" t="s">
        <v>43</v>
      </c>
      <c r="B92" s="474"/>
      <c r="C92" s="474"/>
      <c r="D92" s="474"/>
      <c r="E92" s="474"/>
      <c r="F92" s="475"/>
      <c r="G92" s="473"/>
      <c r="H92" s="474"/>
      <c r="I92" s="475"/>
      <c r="J92" s="283"/>
      <c r="K92" s="200"/>
      <c r="L92" s="200"/>
    </row>
    <row r="93" spans="1:12" ht="9" customHeight="1" thickBot="1">
      <c r="A93" s="476"/>
      <c r="B93" s="477"/>
      <c r="C93" s="477"/>
      <c r="D93" s="477"/>
      <c r="E93" s="477"/>
      <c r="F93" s="478"/>
      <c r="G93" s="476"/>
      <c r="H93" s="477"/>
      <c r="I93" s="478"/>
      <c r="J93" s="283"/>
      <c r="K93" s="200"/>
      <c r="L93" s="200"/>
    </row>
    <row r="94" spans="1:12" ht="30.75" customHeight="1" thickBot="1">
      <c r="A94" s="438" t="s">
        <v>44</v>
      </c>
      <c r="B94" s="439"/>
      <c r="C94" s="439"/>
      <c r="D94" s="439"/>
      <c r="E94" s="439"/>
      <c r="F94" s="440"/>
      <c r="G94" s="438"/>
      <c r="H94" s="439"/>
      <c r="I94" s="440"/>
      <c r="J94" s="283"/>
      <c r="K94" s="200"/>
      <c r="L94" s="200"/>
    </row>
    <row r="95" spans="1:12" ht="33" customHeight="1" thickBot="1">
      <c r="A95" s="438" t="s">
        <v>45</v>
      </c>
      <c r="B95" s="439"/>
      <c r="C95" s="439"/>
      <c r="D95" s="439"/>
      <c r="E95" s="439"/>
      <c r="F95" s="440"/>
      <c r="G95" s="438"/>
      <c r="H95" s="439"/>
      <c r="I95" s="440"/>
      <c r="J95" s="283"/>
      <c r="K95" s="200"/>
      <c r="L95" s="200"/>
    </row>
    <row r="96" spans="1:12" ht="19.5" customHeight="1" thickBot="1">
      <c r="A96" s="467" t="s">
        <v>46</v>
      </c>
      <c r="B96" s="468"/>
      <c r="C96" s="468"/>
      <c r="D96" s="468"/>
      <c r="E96" s="468"/>
      <c r="F96" s="469"/>
      <c r="G96" s="488"/>
      <c r="H96" s="489"/>
      <c r="I96" s="490"/>
      <c r="J96" s="283"/>
      <c r="K96" s="200"/>
      <c r="L96" s="200"/>
    </row>
    <row r="97" spans="1:12" ht="31.5" customHeight="1" thickBot="1">
      <c r="A97" s="444" t="s">
        <v>47</v>
      </c>
      <c r="B97" s="445"/>
      <c r="C97" s="445"/>
      <c r="D97" s="445"/>
      <c r="E97" s="445"/>
      <c r="F97" s="445"/>
      <c r="G97" s="491"/>
      <c r="H97" s="492"/>
      <c r="I97" s="493"/>
      <c r="J97" s="200"/>
      <c r="K97" s="200"/>
      <c r="L97" s="200"/>
    </row>
    <row r="98" spans="1:12" ht="30.75" customHeight="1" thickBot="1">
      <c r="A98" s="438" t="s">
        <v>48</v>
      </c>
      <c r="B98" s="439"/>
      <c r="C98" s="439"/>
      <c r="D98" s="439"/>
      <c r="E98" s="439"/>
      <c r="F98" s="439"/>
      <c r="G98" s="488"/>
      <c r="H98" s="489"/>
      <c r="I98" s="490"/>
      <c r="J98" s="200"/>
      <c r="K98" s="200"/>
      <c r="L98" s="200"/>
    </row>
    <row r="99" spans="1:12" ht="15" thickBot="1">
      <c r="A99" s="444"/>
      <c r="B99" s="445"/>
      <c r="C99" s="445"/>
      <c r="D99" s="445"/>
      <c r="E99" s="445"/>
      <c r="F99" s="445"/>
      <c r="G99" s="491"/>
      <c r="H99" s="492"/>
      <c r="I99" s="493"/>
      <c r="J99" s="200"/>
      <c r="K99" s="200"/>
      <c r="L99" s="200"/>
    </row>
    <row r="100" spans="1:12" ht="30.75" customHeight="1" thickBot="1">
      <c r="A100" s="438" t="s">
        <v>49</v>
      </c>
      <c r="B100" s="439"/>
      <c r="C100" s="439"/>
      <c r="D100" s="439"/>
      <c r="E100" s="439"/>
      <c r="F100" s="439"/>
      <c r="G100" s="488"/>
      <c r="H100" s="489"/>
      <c r="I100" s="490"/>
      <c r="J100" s="200"/>
      <c r="K100" s="200"/>
      <c r="L100" s="200"/>
    </row>
    <row r="101" spans="1:12" ht="19.5" customHeight="1" thickBot="1">
      <c r="A101" s="444" t="s">
        <v>50</v>
      </c>
      <c r="B101" s="445"/>
      <c r="C101" s="445"/>
      <c r="D101" s="445"/>
      <c r="E101" s="445"/>
      <c r="F101" s="445"/>
      <c r="G101" s="491"/>
      <c r="H101" s="492"/>
      <c r="I101" s="493"/>
      <c r="J101" s="200"/>
      <c r="K101" s="200"/>
      <c r="L101" s="200"/>
    </row>
    <row r="102" spans="1:12" ht="15" thickBot="1">
      <c r="A102" s="438" t="s">
        <v>51</v>
      </c>
      <c r="B102" s="439"/>
      <c r="C102" s="439"/>
      <c r="D102" s="439"/>
      <c r="E102" s="439"/>
      <c r="F102" s="439"/>
      <c r="G102" s="494"/>
      <c r="H102" s="495"/>
      <c r="I102" s="496"/>
      <c r="J102" s="307"/>
      <c r="K102" s="307"/>
      <c r="L102" s="307"/>
    </row>
    <row r="103" spans="1:12" ht="15" thickBot="1">
      <c r="A103" s="438" t="s">
        <v>52</v>
      </c>
      <c r="B103" s="439"/>
      <c r="C103" s="439"/>
      <c r="D103" s="439"/>
      <c r="E103" s="439"/>
      <c r="F103" s="439"/>
      <c r="G103" s="488"/>
      <c r="H103" s="489"/>
      <c r="I103" s="490"/>
      <c r="J103" s="200"/>
      <c r="K103" s="200"/>
      <c r="L103" s="200"/>
    </row>
    <row r="104" spans="1:12" ht="15" thickBot="1">
      <c r="A104" s="473" t="s">
        <v>53</v>
      </c>
      <c r="B104" s="474"/>
      <c r="C104" s="474"/>
      <c r="D104" s="474"/>
      <c r="E104" s="474"/>
      <c r="F104" s="474"/>
      <c r="G104" s="488"/>
      <c r="H104" s="489"/>
      <c r="I104" s="490"/>
      <c r="J104" s="200"/>
      <c r="K104" s="200"/>
      <c r="L104" s="200"/>
    </row>
    <row r="105" spans="1:12" ht="14.25">
      <c r="A105" s="444" t="s">
        <v>55</v>
      </c>
      <c r="B105" s="445"/>
      <c r="C105" s="445"/>
      <c r="D105" s="445"/>
      <c r="E105" s="445"/>
      <c r="F105" s="445"/>
      <c r="G105" s="491"/>
      <c r="H105" s="492"/>
      <c r="I105" s="493"/>
      <c r="J105" s="200"/>
      <c r="K105" s="200"/>
      <c r="L105" s="200"/>
    </row>
    <row r="106" spans="1:12" ht="15" thickBot="1">
      <c r="A106" s="446"/>
      <c r="B106" s="447"/>
      <c r="C106" s="447"/>
      <c r="D106" s="447"/>
      <c r="E106" s="447"/>
      <c r="F106" s="447"/>
      <c r="G106" s="497"/>
      <c r="H106" s="498"/>
      <c r="I106" s="499"/>
      <c r="J106" s="200"/>
      <c r="K106" s="200"/>
      <c r="L106" s="200"/>
    </row>
    <row r="107" spans="1:12" ht="15" thickBot="1">
      <c r="A107" s="444" t="s">
        <v>56</v>
      </c>
      <c r="B107" s="445"/>
      <c r="C107" s="445"/>
      <c r="D107" s="445"/>
      <c r="E107" s="445"/>
      <c r="F107" s="445"/>
      <c r="G107" s="491"/>
      <c r="H107" s="492"/>
      <c r="I107" s="493"/>
      <c r="J107" s="200"/>
      <c r="K107" s="200"/>
      <c r="L107" s="200"/>
    </row>
    <row r="108" spans="1:12" ht="31.5" customHeight="1" thickBot="1">
      <c r="A108" s="438" t="s">
        <v>57</v>
      </c>
      <c r="B108" s="439"/>
      <c r="C108" s="439"/>
      <c r="D108" s="439"/>
      <c r="E108" s="439"/>
      <c r="F108" s="439"/>
      <c r="G108" s="488"/>
      <c r="H108" s="489"/>
      <c r="I108" s="490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168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26312696</v>
      </c>
      <c r="I118" s="67">
        <f>SUM(I121)</f>
        <v>24439316</v>
      </c>
      <c r="J118" s="346">
        <f>SUM(J125)</f>
        <v>0</v>
      </c>
      <c r="K118" s="512"/>
      <c r="L118" s="68"/>
      <c r="M118" s="111"/>
      <c r="N118" s="112">
        <f>SUM(N121+N122)</f>
        <v>1873380</v>
      </c>
      <c r="O118" s="113"/>
      <c r="P118" s="1">
        <f>SUM(P119+P121+P122+P125)</f>
        <v>24787798</v>
      </c>
      <c r="Q118" s="67">
        <f>SUM(Q121)</f>
        <v>22914418</v>
      </c>
      <c r="R118" s="346">
        <f>SUM(R125)</f>
        <v>0</v>
      </c>
      <c r="S118" s="512"/>
      <c r="T118" s="68"/>
      <c r="U118" s="111"/>
      <c r="V118" s="112">
        <f>SUM(V121+V122)</f>
        <v>1873380</v>
      </c>
      <c r="W118" s="113"/>
      <c r="X118" s="1">
        <f>SUM(X119+X121+X122+X125)</f>
        <v>24787798</v>
      </c>
      <c r="Y118" s="67">
        <f>SUM(Y121)</f>
        <v>22914418</v>
      </c>
      <c r="Z118" s="346">
        <f>SUM(Z125)</f>
        <v>0</v>
      </c>
      <c r="AA118" s="512"/>
      <c r="AB118" s="68"/>
      <c r="AC118" s="111"/>
      <c r="AD118" s="112">
        <f>SUM(AD121+AD122)</f>
        <v>1873380</v>
      </c>
      <c r="AE118" s="113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114" t="s">
        <v>116</v>
      </c>
      <c r="J119" s="208" t="s">
        <v>116</v>
      </c>
      <c r="K119" s="511"/>
      <c r="L119" s="55" t="s">
        <v>116</v>
      </c>
      <c r="M119" s="111" t="s">
        <v>116</v>
      </c>
      <c r="N119" s="112"/>
      <c r="O119" s="113" t="s">
        <v>116</v>
      </c>
      <c r="P119" s="25"/>
      <c r="Q119" s="114" t="s">
        <v>116</v>
      </c>
      <c r="R119" s="208" t="s">
        <v>116</v>
      </c>
      <c r="S119" s="511"/>
      <c r="T119" s="55" t="s">
        <v>116</v>
      </c>
      <c r="U119" s="111" t="s">
        <v>116</v>
      </c>
      <c r="V119" s="112"/>
      <c r="W119" s="113" t="s">
        <v>116</v>
      </c>
      <c r="X119" s="25"/>
      <c r="Y119" s="114" t="s">
        <v>116</v>
      </c>
      <c r="Z119" s="208" t="s">
        <v>116</v>
      </c>
      <c r="AA119" s="511"/>
      <c r="AB119" s="55" t="s">
        <v>116</v>
      </c>
      <c r="AC119" s="111" t="s">
        <v>116</v>
      </c>
      <c r="AD119" s="112"/>
      <c r="AE119" s="113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114"/>
      <c r="J120" s="208"/>
      <c r="K120" s="511"/>
      <c r="L120" s="55"/>
      <c r="M120" s="111"/>
      <c r="N120" s="112"/>
      <c r="O120" s="113"/>
      <c r="P120" s="25"/>
      <c r="Q120" s="114"/>
      <c r="R120" s="208"/>
      <c r="S120" s="511"/>
      <c r="T120" s="55"/>
      <c r="U120" s="111"/>
      <c r="V120" s="112"/>
      <c r="W120" s="113"/>
      <c r="X120" s="25"/>
      <c r="Y120" s="114"/>
      <c r="Z120" s="208"/>
      <c r="AA120" s="511"/>
      <c r="AB120" s="55"/>
      <c r="AC120" s="111"/>
      <c r="AD120" s="112"/>
      <c r="AE120" s="113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26312696</v>
      </c>
      <c r="I121" s="114">
        <v>24439316</v>
      </c>
      <c r="J121" s="208" t="s">
        <v>116</v>
      </c>
      <c r="K121" s="511"/>
      <c r="L121" s="55" t="s">
        <v>116</v>
      </c>
      <c r="M121" s="111"/>
      <c r="N121" s="160">
        <v>1873380</v>
      </c>
      <c r="O121" s="113"/>
      <c r="P121" s="25">
        <f>SUM(Q121+U121+V121)</f>
        <v>24787798</v>
      </c>
      <c r="Q121" s="114">
        <f>4238847+8884145+9537242+117635+9457+117635+9457</f>
        <v>22914418</v>
      </c>
      <c r="R121" s="208" t="s">
        <v>116</v>
      </c>
      <c r="S121" s="511"/>
      <c r="T121" s="55" t="s">
        <v>116</v>
      </c>
      <c r="U121" s="111"/>
      <c r="V121" s="115">
        <v>1873380</v>
      </c>
      <c r="W121" s="113"/>
      <c r="X121" s="25">
        <f>SUM(Y121+AC121+AD121)</f>
        <v>24787798</v>
      </c>
      <c r="Y121" s="114">
        <f>4238847+8884145+9537242+117635+9457+117635+9457</f>
        <v>22914418</v>
      </c>
      <c r="Z121" s="208" t="s">
        <v>116</v>
      </c>
      <c r="AA121" s="511"/>
      <c r="AB121" s="55" t="s">
        <v>116</v>
      </c>
      <c r="AC121" s="111"/>
      <c r="AD121" s="115">
        <v>1873380</v>
      </c>
      <c r="AE121" s="113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0</v>
      </c>
      <c r="I122" s="114"/>
      <c r="J122" s="208" t="s">
        <v>116</v>
      </c>
      <c r="K122" s="511"/>
      <c r="L122" s="55" t="s">
        <v>116</v>
      </c>
      <c r="M122" s="111"/>
      <c r="N122" s="115"/>
      <c r="O122" s="113"/>
      <c r="P122" s="25">
        <f>SUM(Q122+U122+V122)</f>
        <v>0</v>
      </c>
      <c r="Q122" s="114"/>
      <c r="R122" s="208" t="s">
        <v>116</v>
      </c>
      <c r="S122" s="511"/>
      <c r="T122" s="55" t="s">
        <v>116</v>
      </c>
      <c r="U122" s="111"/>
      <c r="V122" s="115"/>
      <c r="W122" s="113"/>
      <c r="X122" s="25">
        <f>SUM(Y122+AC122+AD122)</f>
        <v>0</v>
      </c>
      <c r="Y122" s="114"/>
      <c r="Z122" s="208" t="s">
        <v>116</v>
      </c>
      <c r="AA122" s="511"/>
      <c r="AB122" s="55" t="s">
        <v>116</v>
      </c>
      <c r="AC122" s="111"/>
      <c r="AD122" s="115"/>
      <c r="AE122" s="113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114" t="s">
        <v>116</v>
      </c>
      <c r="J123" s="208" t="s">
        <v>116</v>
      </c>
      <c r="K123" s="511"/>
      <c r="L123" s="55" t="s">
        <v>116</v>
      </c>
      <c r="M123" s="111" t="s">
        <v>116</v>
      </c>
      <c r="N123" s="112"/>
      <c r="O123" s="113" t="s">
        <v>116</v>
      </c>
      <c r="P123" s="25"/>
      <c r="Q123" s="114" t="s">
        <v>116</v>
      </c>
      <c r="R123" s="208" t="s">
        <v>116</v>
      </c>
      <c r="S123" s="511"/>
      <c r="T123" s="55" t="s">
        <v>116</v>
      </c>
      <c r="U123" s="111" t="s">
        <v>116</v>
      </c>
      <c r="V123" s="112"/>
      <c r="W123" s="113" t="s">
        <v>116</v>
      </c>
      <c r="X123" s="25"/>
      <c r="Y123" s="114" t="s">
        <v>116</v>
      </c>
      <c r="Z123" s="208" t="s">
        <v>116</v>
      </c>
      <c r="AA123" s="511"/>
      <c r="AB123" s="55" t="s">
        <v>116</v>
      </c>
      <c r="AC123" s="111" t="s">
        <v>116</v>
      </c>
      <c r="AD123" s="112"/>
      <c r="AE123" s="113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114" t="s">
        <v>116</v>
      </c>
      <c r="J124" s="208" t="s">
        <v>116</v>
      </c>
      <c r="K124" s="511"/>
      <c r="L124" s="55" t="s">
        <v>116</v>
      </c>
      <c r="M124" s="111" t="s">
        <v>116</v>
      </c>
      <c r="N124" s="112"/>
      <c r="O124" s="113" t="s">
        <v>116</v>
      </c>
      <c r="P124" s="25"/>
      <c r="Q124" s="114" t="s">
        <v>116</v>
      </c>
      <c r="R124" s="208" t="s">
        <v>116</v>
      </c>
      <c r="S124" s="511"/>
      <c r="T124" s="55" t="s">
        <v>116</v>
      </c>
      <c r="U124" s="111" t="s">
        <v>116</v>
      </c>
      <c r="V124" s="112"/>
      <c r="W124" s="113" t="s">
        <v>116</v>
      </c>
      <c r="X124" s="25"/>
      <c r="Y124" s="114" t="s">
        <v>116</v>
      </c>
      <c r="Z124" s="208" t="s">
        <v>116</v>
      </c>
      <c r="AA124" s="511"/>
      <c r="AB124" s="55" t="s">
        <v>116</v>
      </c>
      <c r="AC124" s="111" t="s">
        <v>116</v>
      </c>
      <c r="AD124" s="112"/>
      <c r="AE124" s="113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0</v>
      </c>
      <c r="I125" s="114" t="s">
        <v>116</v>
      </c>
      <c r="J125" s="208">
        <v>0</v>
      </c>
      <c r="K125" s="511"/>
      <c r="L125" s="55"/>
      <c r="M125" s="111" t="s">
        <v>116</v>
      </c>
      <c r="N125" s="112" t="s">
        <v>116</v>
      </c>
      <c r="O125" s="113" t="s">
        <v>116</v>
      </c>
      <c r="P125" s="25">
        <f>SUM(R125+T125)</f>
        <v>0</v>
      </c>
      <c r="Q125" s="114" t="s">
        <v>116</v>
      </c>
      <c r="R125" s="208">
        <v>0</v>
      </c>
      <c r="S125" s="511"/>
      <c r="T125" s="55"/>
      <c r="U125" s="111" t="s">
        <v>116</v>
      </c>
      <c r="V125" s="112" t="s">
        <v>116</v>
      </c>
      <c r="W125" s="113" t="s">
        <v>116</v>
      </c>
      <c r="X125" s="25">
        <f>SUM(Z125+AB125)</f>
        <v>0</v>
      </c>
      <c r="Y125" s="114" t="s">
        <v>116</v>
      </c>
      <c r="Z125" s="208">
        <v>0</v>
      </c>
      <c r="AA125" s="511"/>
      <c r="AB125" s="55"/>
      <c r="AC125" s="111" t="s">
        <v>116</v>
      </c>
      <c r="AD125" s="112" t="s">
        <v>116</v>
      </c>
      <c r="AE125" s="113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114" t="s">
        <v>116</v>
      </c>
      <c r="J126" s="208" t="s">
        <v>116</v>
      </c>
      <c r="K126" s="511"/>
      <c r="L126" s="55" t="s">
        <v>116</v>
      </c>
      <c r="M126" s="111" t="s">
        <v>116</v>
      </c>
      <c r="N126" s="112"/>
      <c r="O126" s="113"/>
      <c r="P126" s="25"/>
      <c r="Q126" s="114" t="s">
        <v>116</v>
      </c>
      <c r="R126" s="208" t="s">
        <v>116</v>
      </c>
      <c r="S126" s="511"/>
      <c r="T126" s="55" t="s">
        <v>116</v>
      </c>
      <c r="U126" s="111" t="s">
        <v>116</v>
      </c>
      <c r="V126" s="112"/>
      <c r="W126" s="113"/>
      <c r="X126" s="25"/>
      <c r="Y126" s="114" t="s">
        <v>116</v>
      </c>
      <c r="Z126" s="208" t="s">
        <v>116</v>
      </c>
      <c r="AA126" s="511"/>
      <c r="AB126" s="55" t="s">
        <v>116</v>
      </c>
      <c r="AC126" s="111" t="s">
        <v>116</v>
      </c>
      <c r="AD126" s="112"/>
      <c r="AE126" s="113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114" t="s">
        <v>116</v>
      </c>
      <c r="J127" s="208" t="s">
        <v>116</v>
      </c>
      <c r="K127" s="511"/>
      <c r="L127" s="55" t="s">
        <v>116</v>
      </c>
      <c r="M127" s="111" t="s">
        <v>116</v>
      </c>
      <c r="N127" s="112"/>
      <c r="O127" s="113" t="s">
        <v>116</v>
      </c>
      <c r="P127" s="25"/>
      <c r="Q127" s="114" t="s">
        <v>116</v>
      </c>
      <c r="R127" s="208" t="s">
        <v>116</v>
      </c>
      <c r="S127" s="511"/>
      <c r="T127" s="55" t="s">
        <v>116</v>
      </c>
      <c r="U127" s="111" t="s">
        <v>116</v>
      </c>
      <c r="V127" s="112"/>
      <c r="W127" s="113" t="s">
        <v>116</v>
      </c>
      <c r="X127" s="25"/>
      <c r="Y127" s="114" t="s">
        <v>116</v>
      </c>
      <c r="Z127" s="208" t="s">
        <v>116</v>
      </c>
      <c r="AA127" s="511"/>
      <c r="AB127" s="55" t="s">
        <v>116</v>
      </c>
      <c r="AC127" s="111" t="s">
        <v>116</v>
      </c>
      <c r="AD127" s="112"/>
      <c r="AE127" s="113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114"/>
      <c r="J128" s="208"/>
      <c r="K128" s="511"/>
      <c r="L128" s="55"/>
      <c r="M128" s="111"/>
      <c r="N128" s="116"/>
      <c r="O128" s="113"/>
      <c r="P128" s="25"/>
      <c r="Q128" s="114"/>
      <c r="R128" s="208"/>
      <c r="S128" s="511"/>
      <c r="T128" s="55"/>
      <c r="U128" s="111"/>
      <c r="V128" s="116"/>
      <c r="W128" s="113"/>
      <c r="X128" s="25"/>
      <c r="Y128" s="114"/>
      <c r="Z128" s="208"/>
      <c r="AA128" s="511"/>
      <c r="AB128" s="55"/>
      <c r="AC128" s="111"/>
      <c r="AD128" s="116"/>
      <c r="AE128" s="113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26312696</v>
      </c>
      <c r="I129" s="25">
        <f>SUM(I130+I134+I139+I141+I142)</f>
        <v>24439316</v>
      </c>
      <c r="J129" s="208">
        <f>SUM(J130+J134+J139+J141+J142)</f>
        <v>0</v>
      </c>
      <c r="K129" s="511"/>
      <c r="L129" s="55"/>
      <c r="M129" s="117"/>
      <c r="N129" s="104">
        <f>SUM(N130+N134+N139+N141+N142)</f>
        <v>1873380</v>
      </c>
      <c r="O129" s="118"/>
      <c r="P129" s="25">
        <f>SUM(P130+P134+P139+P141+P142)</f>
        <v>24787798</v>
      </c>
      <c r="Q129" s="25">
        <f>SUM(Q130+Q134+Q139+Q141+Q142)</f>
        <v>22914418</v>
      </c>
      <c r="R129" s="208">
        <f>SUM(R130+R134+R139+R141+R142)</f>
        <v>0</v>
      </c>
      <c r="S129" s="511"/>
      <c r="T129" s="55"/>
      <c r="U129" s="117"/>
      <c r="V129" s="104">
        <f>SUM(V130+V134+V139+V141+V142)</f>
        <v>1873380</v>
      </c>
      <c r="W129" s="118"/>
      <c r="X129" s="25">
        <f>SUM(X130+X134+X139+X141+X142)</f>
        <v>24787798</v>
      </c>
      <c r="Y129" s="25">
        <f>SUM(Y130+Y134+Y139+Y141+Y142)</f>
        <v>22914418</v>
      </c>
      <c r="Z129" s="208">
        <f>SUM(Z130+Z134+Z139+Z141+Z142)</f>
        <v>0</v>
      </c>
      <c r="AA129" s="511"/>
      <c r="AB129" s="55"/>
      <c r="AC129" s="117"/>
      <c r="AD129" s="104">
        <f>SUM(AD130+AD134+AD139+AD141+AD142)</f>
        <v>1873380</v>
      </c>
      <c r="AE129" s="118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19414004</v>
      </c>
      <c r="I130" s="25">
        <f>SUM(I131:I132)</f>
        <v>19414004</v>
      </c>
      <c r="J130" s="208"/>
      <c r="K130" s="511"/>
      <c r="L130" s="55"/>
      <c r="M130" s="111"/>
      <c r="N130" s="119"/>
      <c r="O130" s="113"/>
      <c r="P130" s="25">
        <f>SUM(P131:P132)</f>
        <v>18421387</v>
      </c>
      <c r="Q130" s="25">
        <f>SUM(Q131:Q132)</f>
        <v>18421387</v>
      </c>
      <c r="R130" s="208"/>
      <c r="S130" s="511"/>
      <c r="T130" s="55"/>
      <c r="U130" s="111"/>
      <c r="V130" s="119"/>
      <c r="W130" s="113"/>
      <c r="X130" s="25">
        <f>SUM(X131:X132)</f>
        <v>18421387</v>
      </c>
      <c r="Y130" s="25">
        <f>SUM(Y131:Y132)</f>
        <v>18421387</v>
      </c>
      <c r="Z130" s="208"/>
      <c r="AA130" s="511"/>
      <c r="AB130" s="55"/>
      <c r="AC130" s="111"/>
      <c r="AD130" s="119"/>
      <c r="AE130" s="113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19414004</v>
      </c>
      <c r="I131" s="114">
        <f>5635806+13778198</f>
        <v>19414004</v>
      </c>
      <c r="J131" s="208"/>
      <c r="K131" s="511"/>
      <c r="L131" s="55"/>
      <c r="M131" s="111"/>
      <c r="N131" s="112"/>
      <c r="O131" s="113"/>
      <c r="P131" s="25">
        <f>SUM(Q131+U131+V131)</f>
        <v>18421387</v>
      </c>
      <c r="Q131" s="114">
        <f>8884145+9537242</f>
        <v>18421387</v>
      </c>
      <c r="R131" s="208"/>
      <c r="S131" s="511"/>
      <c r="T131" s="55"/>
      <c r="U131" s="111"/>
      <c r="V131" s="112"/>
      <c r="W131" s="113"/>
      <c r="X131" s="25">
        <f>SUM(Y131+AC131+AD131)</f>
        <v>18421387</v>
      </c>
      <c r="Y131" s="114">
        <f>8884145+9537242</f>
        <v>18421387</v>
      </c>
      <c r="Z131" s="208"/>
      <c r="AA131" s="511"/>
      <c r="AB131" s="55"/>
      <c r="AC131" s="111"/>
      <c r="AD131" s="112"/>
      <c r="AE131" s="113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114"/>
      <c r="J132" s="208"/>
      <c r="K132" s="511"/>
      <c r="L132" s="55"/>
      <c r="M132" s="111"/>
      <c r="N132" s="112"/>
      <c r="O132" s="113"/>
      <c r="P132" s="25"/>
      <c r="Q132" s="114"/>
      <c r="R132" s="208"/>
      <c r="S132" s="511"/>
      <c r="T132" s="55"/>
      <c r="U132" s="111"/>
      <c r="V132" s="112"/>
      <c r="W132" s="113"/>
      <c r="X132" s="25"/>
      <c r="Y132" s="114"/>
      <c r="Z132" s="208"/>
      <c r="AA132" s="511"/>
      <c r="AB132" s="55"/>
      <c r="AC132" s="111"/>
      <c r="AD132" s="112"/>
      <c r="AE132" s="113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114"/>
      <c r="J133" s="208"/>
      <c r="K133" s="511"/>
      <c r="L133" s="55"/>
      <c r="M133" s="111"/>
      <c r="N133" s="112"/>
      <c r="O133" s="113"/>
      <c r="P133" s="25"/>
      <c r="Q133" s="114"/>
      <c r="R133" s="208"/>
      <c r="S133" s="511"/>
      <c r="T133" s="55"/>
      <c r="U133" s="111"/>
      <c r="V133" s="112"/>
      <c r="W133" s="113"/>
      <c r="X133" s="25"/>
      <c r="Y133" s="114"/>
      <c r="Z133" s="208"/>
      <c r="AA133" s="511"/>
      <c r="AB133" s="55"/>
      <c r="AC133" s="111"/>
      <c r="AD133" s="112"/>
      <c r="AE133" s="113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306130</v>
      </c>
      <c r="I134" s="114">
        <f>SUM(I136:I138)</f>
        <v>306130</v>
      </c>
      <c r="J134" s="208"/>
      <c r="K134" s="511"/>
      <c r="L134" s="55"/>
      <c r="M134" s="111"/>
      <c r="N134" s="112"/>
      <c r="O134" s="113"/>
      <c r="P134" s="25">
        <f>SUM(Q134+U134+V134)</f>
        <v>49582</v>
      </c>
      <c r="Q134" s="114">
        <f>SUM(Q136:Q138)</f>
        <v>49582</v>
      </c>
      <c r="R134" s="208"/>
      <c r="S134" s="511"/>
      <c r="T134" s="55"/>
      <c r="U134" s="111"/>
      <c r="V134" s="112"/>
      <c r="W134" s="113"/>
      <c r="X134" s="25">
        <f>SUM(Y134+AC134+AD134)</f>
        <v>49582</v>
      </c>
      <c r="Y134" s="114">
        <f>SUM(Y136:Y138)</f>
        <v>49582</v>
      </c>
      <c r="Z134" s="208"/>
      <c r="AA134" s="511"/>
      <c r="AB134" s="55"/>
      <c r="AC134" s="111"/>
      <c r="AD134" s="112"/>
      <c r="AE134" s="113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114"/>
      <c r="J135" s="208"/>
      <c r="K135" s="511"/>
      <c r="L135" s="55"/>
      <c r="M135" s="111"/>
      <c r="N135" s="112"/>
      <c r="O135" s="113"/>
      <c r="P135" s="25"/>
      <c r="Q135" s="114"/>
      <c r="R135" s="208"/>
      <c r="S135" s="511"/>
      <c r="T135" s="55"/>
      <c r="U135" s="111"/>
      <c r="V135" s="112"/>
      <c r="W135" s="113"/>
      <c r="X135" s="25"/>
      <c r="Y135" s="114"/>
      <c r="Z135" s="208"/>
      <c r="AA135" s="511"/>
      <c r="AB135" s="55"/>
      <c r="AC135" s="111"/>
      <c r="AD135" s="112"/>
      <c r="AE135" s="113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306130</v>
      </c>
      <c r="I136" s="114">
        <v>306130</v>
      </c>
      <c r="J136" s="208"/>
      <c r="K136" s="511"/>
      <c r="L136" s="55"/>
      <c r="M136" s="111"/>
      <c r="N136" s="112"/>
      <c r="O136" s="113"/>
      <c r="P136" s="25">
        <f>SUM(Q136+U136+V136)</f>
        <v>39582</v>
      </c>
      <c r="Q136" s="114">
        <v>39582</v>
      </c>
      <c r="R136" s="208"/>
      <c r="S136" s="511"/>
      <c r="T136" s="55"/>
      <c r="U136" s="111"/>
      <c r="V136" s="112"/>
      <c r="W136" s="113"/>
      <c r="X136" s="25">
        <f>SUM(Y136+AC136+AD136)</f>
        <v>39582</v>
      </c>
      <c r="Y136" s="114">
        <v>39582</v>
      </c>
      <c r="Z136" s="208"/>
      <c r="AA136" s="511"/>
      <c r="AB136" s="55"/>
      <c r="AC136" s="111"/>
      <c r="AD136" s="112"/>
      <c r="AE136" s="113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114"/>
      <c r="J137" s="208"/>
      <c r="K137" s="511"/>
      <c r="L137" s="55"/>
      <c r="M137" s="111"/>
      <c r="N137" s="112"/>
      <c r="O137" s="113"/>
      <c r="P137" s="25">
        <f>SUM(Q137+U137+V137)</f>
        <v>10000</v>
      </c>
      <c r="Q137" s="114">
        <v>10000</v>
      </c>
      <c r="R137" s="208"/>
      <c r="S137" s="511"/>
      <c r="T137" s="55"/>
      <c r="U137" s="111"/>
      <c r="V137" s="112"/>
      <c r="W137" s="113"/>
      <c r="X137" s="25">
        <f>SUM(Y137+AC137+AD137)</f>
        <v>10000</v>
      </c>
      <c r="Y137" s="114">
        <v>10000</v>
      </c>
      <c r="Z137" s="208"/>
      <c r="AA137" s="511"/>
      <c r="AB137" s="55"/>
      <c r="AC137" s="111"/>
      <c r="AD137" s="112"/>
      <c r="AE137" s="113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114">
        <v>0</v>
      </c>
      <c r="J138" s="208"/>
      <c r="K138" s="511"/>
      <c r="L138" s="55"/>
      <c r="M138" s="111"/>
      <c r="N138" s="112"/>
      <c r="O138" s="113"/>
      <c r="P138" s="25">
        <f>SUM(Q138+U138+V138)</f>
        <v>0</v>
      </c>
      <c r="Q138" s="114">
        <v>0</v>
      </c>
      <c r="R138" s="208"/>
      <c r="S138" s="511"/>
      <c r="T138" s="55"/>
      <c r="U138" s="111"/>
      <c r="V138" s="112"/>
      <c r="W138" s="113"/>
      <c r="X138" s="25">
        <f>SUM(Y138+AC138+AD138)</f>
        <v>0</v>
      </c>
      <c r="Y138" s="114">
        <v>0</v>
      </c>
      <c r="Z138" s="208"/>
      <c r="AA138" s="511"/>
      <c r="AB138" s="55"/>
      <c r="AC138" s="111"/>
      <c r="AD138" s="112"/>
      <c r="AE138" s="113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114"/>
      <c r="J139" s="208"/>
      <c r="K139" s="511"/>
      <c r="L139" s="55"/>
      <c r="M139" s="111"/>
      <c r="N139" s="112"/>
      <c r="O139" s="113"/>
      <c r="P139" s="25"/>
      <c r="Q139" s="114"/>
      <c r="R139" s="208"/>
      <c r="S139" s="511"/>
      <c r="T139" s="55"/>
      <c r="U139" s="111"/>
      <c r="V139" s="112"/>
      <c r="W139" s="113"/>
      <c r="X139" s="25"/>
      <c r="Y139" s="114"/>
      <c r="Z139" s="208"/>
      <c r="AA139" s="511"/>
      <c r="AB139" s="55"/>
      <c r="AC139" s="111"/>
      <c r="AD139" s="112"/>
      <c r="AE139" s="113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114"/>
      <c r="J140" s="208"/>
      <c r="K140" s="511"/>
      <c r="L140" s="55"/>
      <c r="M140" s="111"/>
      <c r="N140" s="112"/>
      <c r="O140" s="113"/>
      <c r="P140" s="25"/>
      <c r="Q140" s="114"/>
      <c r="R140" s="208"/>
      <c r="S140" s="511"/>
      <c r="T140" s="55"/>
      <c r="U140" s="111"/>
      <c r="V140" s="112"/>
      <c r="W140" s="113"/>
      <c r="X140" s="25"/>
      <c r="Y140" s="114"/>
      <c r="Z140" s="208"/>
      <c r="AA140" s="511"/>
      <c r="AB140" s="55"/>
      <c r="AC140" s="111"/>
      <c r="AD140" s="112"/>
      <c r="AE140" s="113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114"/>
      <c r="J141" s="208"/>
      <c r="K141" s="511"/>
      <c r="L141" s="55"/>
      <c r="M141" s="111"/>
      <c r="N141" s="112"/>
      <c r="O141" s="113"/>
      <c r="P141" s="25"/>
      <c r="Q141" s="114"/>
      <c r="R141" s="208"/>
      <c r="S141" s="511"/>
      <c r="T141" s="55"/>
      <c r="U141" s="111"/>
      <c r="V141" s="112"/>
      <c r="W141" s="113"/>
      <c r="X141" s="25"/>
      <c r="Y141" s="114"/>
      <c r="Z141" s="208"/>
      <c r="AA141" s="511"/>
      <c r="AB141" s="55"/>
      <c r="AC141" s="111"/>
      <c r="AD141" s="112"/>
      <c r="AE141" s="113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6592562</v>
      </c>
      <c r="I142" s="114">
        <v>4719182</v>
      </c>
      <c r="J142" s="208">
        <v>0</v>
      </c>
      <c r="K142" s="511"/>
      <c r="L142" s="55"/>
      <c r="M142" s="111"/>
      <c r="N142" s="160">
        <v>1873380</v>
      </c>
      <c r="O142" s="113"/>
      <c r="P142" s="25">
        <f>SUM(Q142+R142+V142)</f>
        <v>6316829</v>
      </c>
      <c r="Q142" s="114">
        <v>4443449</v>
      </c>
      <c r="R142" s="208">
        <v>0</v>
      </c>
      <c r="S142" s="511"/>
      <c r="T142" s="55"/>
      <c r="U142" s="111"/>
      <c r="V142" s="115">
        <v>1873380</v>
      </c>
      <c r="W142" s="113"/>
      <c r="X142" s="25">
        <f>SUM(Y142+Z142+AD142)</f>
        <v>6316829</v>
      </c>
      <c r="Y142" s="114">
        <v>4443449</v>
      </c>
      <c r="Z142" s="208">
        <v>0</v>
      </c>
      <c r="AA142" s="511"/>
      <c r="AB142" s="55"/>
      <c r="AC142" s="111"/>
      <c r="AD142" s="115">
        <v>1873380</v>
      </c>
      <c r="AE142" s="113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114"/>
      <c r="J143" s="208"/>
      <c r="K143" s="511"/>
      <c r="L143" s="55"/>
      <c r="M143" s="111"/>
      <c r="N143" s="112"/>
      <c r="O143" s="113"/>
      <c r="P143" s="25"/>
      <c r="Q143" s="114"/>
      <c r="R143" s="208"/>
      <c r="S143" s="511"/>
      <c r="T143" s="55"/>
      <c r="U143" s="111"/>
      <c r="V143" s="112"/>
      <c r="W143" s="113"/>
      <c r="X143" s="25"/>
      <c r="Y143" s="114"/>
      <c r="Z143" s="208"/>
      <c r="AA143" s="511"/>
      <c r="AB143" s="55"/>
      <c r="AC143" s="111"/>
      <c r="AD143" s="112"/>
      <c r="AE143" s="113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114"/>
      <c r="J144" s="208"/>
      <c r="K144" s="511"/>
      <c r="L144" s="55"/>
      <c r="M144" s="111"/>
      <c r="N144" s="112"/>
      <c r="O144" s="113"/>
      <c r="P144" s="25"/>
      <c r="Q144" s="114"/>
      <c r="R144" s="208"/>
      <c r="S144" s="511"/>
      <c r="T144" s="55"/>
      <c r="U144" s="111"/>
      <c r="V144" s="112"/>
      <c r="W144" s="113"/>
      <c r="X144" s="25"/>
      <c r="Y144" s="114"/>
      <c r="Z144" s="208"/>
      <c r="AA144" s="511"/>
      <c r="AB144" s="55"/>
      <c r="AC144" s="111"/>
      <c r="AD144" s="112"/>
      <c r="AE144" s="113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114"/>
      <c r="J145" s="208"/>
      <c r="K145" s="511"/>
      <c r="L145" s="55"/>
      <c r="M145" s="111"/>
      <c r="N145" s="112"/>
      <c r="O145" s="113"/>
      <c r="P145" s="25"/>
      <c r="Q145" s="114"/>
      <c r="R145" s="208"/>
      <c r="S145" s="511"/>
      <c r="T145" s="55"/>
      <c r="U145" s="111"/>
      <c r="V145" s="112"/>
      <c r="W145" s="113"/>
      <c r="X145" s="25"/>
      <c r="Y145" s="114"/>
      <c r="Z145" s="208"/>
      <c r="AA145" s="511"/>
      <c r="AB145" s="55"/>
      <c r="AC145" s="111"/>
      <c r="AD145" s="112"/>
      <c r="AE145" s="113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114"/>
      <c r="J146" s="208"/>
      <c r="K146" s="511"/>
      <c r="L146" s="55"/>
      <c r="M146" s="111"/>
      <c r="N146" s="112"/>
      <c r="O146" s="113"/>
      <c r="P146" s="25"/>
      <c r="Q146" s="114"/>
      <c r="R146" s="208"/>
      <c r="S146" s="511"/>
      <c r="T146" s="55"/>
      <c r="U146" s="111"/>
      <c r="V146" s="112"/>
      <c r="W146" s="113"/>
      <c r="X146" s="25"/>
      <c r="Y146" s="114"/>
      <c r="Z146" s="208"/>
      <c r="AA146" s="511"/>
      <c r="AB146" s="55"/>
      <c r="AC146" s="111"/>
      <c r="AD146" s="112"/>
      <c r="AE146" s="113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114"/>
      <c r="J147" s="208"/>
      <c r="K147" s="511"/>
      <c r="L147" s="55"/>
      <c r="M147" s="111"/>
      <c r="N147" s="112"/>
      <c r="O147" s="113"/>
      <c r="P147" s="25"/>
      <c r="Q147" s="114"/>
      <c r="R147" s="208"/>
      <c r="S147" s="511"/>
      <c r="T147" s="55"/>
      <c r="U147" s="111"/>
      <c r="V147" s="112"/>
      <c r="W147" s="113"/>
      <c r="X147" s="25"/>
      <c r="Y147" s="114"/>
      <c r="Z147" s="208"/>
      <c r="AA147" s="511"/>
      <c r="AB147" s="55"/>
      <c r="AC147" s="111"/>
      <c r="AD147" s="112"/>
      <c r="AE147" s="113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6592562</v>
      </c>
      <c r="H162" s="366"/>
      <c r="I162" s="76">
        <f>SUM(M162+P162)</f>
        <v>6592562</v>
      </c>
      <c r="J162" s="77">
        <f>SUM(N162+Q162)</f>
        <v>6592562</v>
      </c>
      <c r="K162" s="367">
        <f>SUM(K163+K165)</f>
        <v>4719182</v>
      </c>
      <c r="L162" s="504"/>
      <c r="M162" s="94">
        <f>SUM(M163+M165)</f>
        <v>4719182</v>
      </c>
      <c r="N162" s="94">
        <f>SUM(N163+N165)</f>
        <v>4719182</v>
      </c>
      <c r="O162" s="105">
        <f>SUM(O163+O165)</f>
        <v>1873380</v>
      </c>
      <c r="P162" s="42">
        <f>SUM(P163+P165)</f>
        <v>1873380</v>
      </c>
      <c r="Q162" s="42">
        <f>SUM(Q163+Q165)</f>
        <v>1873380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6592562</v>
      </c>
      <c r="H165" s="366"/>
      <c r="I165" s="76">
        <f>SUM(M165+P165)</f>
        <v>6592562</v>
      </c>
      <c r="J165" s="77">
        <f>SUM(N165+Q165)</f>
        <v>6592562</v>
      </c>
      <c r="K165" s="367">
        <v>4719182</v>
      </c>
      <c r="L165" s="504"/>
      <c r="M165" s="114">
        <v>4719182</v>
      </c>
      <c r="N165" s="114">
        <v>4719182</v>
      </c>
      <c r="O165" s="161">
        <v>1873380</v>
      </c>
      <c r="P165" s="161">
        <v>1873380</v>
      </c>
      <c r="Q165" s="161">
        <v>1873380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167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R122:S122"/>
    <mergeCell ref="R137:S137"/>
    <mergeCell ref="R138:S138"/>
    <mergeCell ref="Z122:AA122"/>
    <mergeCell ref="Z136:AA136"/>
    <mergeCell ref="Z137:AA137"/>
    <mergeCell ref="Z138:AA138"/>
    <mergeCell ref="R136:S136"/>
    <mergeCell ref="Z123:AA123"/>
    <mergeCell ref="R124:S124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A81:D81"/>
    <mergeCell ref="F81:G81"/>
    <mergeCell ref="I81:L81"/>
    <mergeCell ref="A82:D82"/>
    <mergeCell ref="F82:G82"/>
    <mergeCell ref="I82:L82"/>
    <mergeCell ref="A79:D79"/>
    <mergeCell ref="F79:G79"/>
    <mergeCell ref="I79:L79"/>
    <mergeCell ref="A80:D80"/>
    <mergeCell ref="F80:G80"/>
    <mergeCell ref="I80:L80"/>
    <mergeCell ref="I72:L72"/>
    <mergeCell ref="A77:D77"/>
    <mergeCell ref="F77:G77"/>
    <mergeCell ref="I77:L77"/>
    <mergeCell ref="A78:D78"/>
    <mergeCell ref="F78:G78"/>
    <mergeCell ref="I78:L78"/>
    <mergeCell ref="A75:D76"/>
    <mergeCell ref="F75:G76"/>
    <mergeCell ref="H75:H76"/>
    <mergeCell ref="I75:L75"/>
    <mergeCell ref="I76:L76"/>
    <mergeCell ref="A71:D71"/>
    <mergeCell ref="F71:G71"/>
    <mergeCell ref="I71:L71"/>
    <mergeCell ref="A72:D72"/>
    <mergeCell ref="F72:G72"/>
    <mergeCell ref="A73:D73"/>
    <mergeCell ref="F73:G73"/>
    <mergeCell ref="I73:L73"/>
    <mergeCell ref="A63:D64"/>
    <mergeCell ref="F63:G64"/>
    <mergeCell ref="H63:H64"/>
    <mergeCell ref="I63:L63"/>
    <mergeCell ref="I64:L64"/>
    <mergeCell ref="I68:L68"/>
    <mergeCell ref="I65:L65"/>
    <mergeCell ref="A66:D66"/>
    <mergeCell ref="F66:G66"/>
    <mergeCell ref="I66:L66"/>
    <mergeCell ref="A69:D69"/>
    <mergeCell ref="I67:L67"/>
    <mergeCell ref="A65:D65"/>
    <mergeCell ref="F69:G69"/>
    <mergeCell ref="I69:L69"/>
    <mergeCell ref="A70:D70"/>
    <mergeCell ref="F70:G70"/>
    <mergeCell ref="I70:L70"/>
    <mergeCell ref="A68:D68"/>
    <mergeCell ref="F68:G68"/>
    <mergeCell ref="A67:D67"/>
    <mergeCell ref="F67:G67"/>
    <mergeCell ref="F124:G124"/>
    <mergeCell ref="J124:K124"/>
    <mergeCell ref="F65:G65"/>
    <mergeCell ref="F135:G135"/>
    <mergeCell ref="A122:D122"/>
    <mergeCell ref="F122:G122"/>
    <mergeCell ref="A87:L87"/>
    <mergeCell ref="A88:L88"/>
    <mergeCell ref="A89:L89"/>
    <mergeCell ref="J100:L100"/>
    <mergeCell ref="A138:D138"/>
    <mergeCell ref="F138:G138"/>
    <mergeCell ref="J138:K138"/>
    <mergeCell ref="J136:K136"/>
    <mergeCell ref="A137:D137"/>
    <mergeCell ref="F136:G136"/>
    <mergeCell ref="J137:K137"/>
    <mergeCell ref="A136:D136"/>
    <mergeCell ref="F137:G137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6:D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A22:H22"/>
    <mergeCell ref="I22:K22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33:L33"/>
    <mergeCell ref="A34:L34"/>
    <mergeCell ref="A35:L35"/>
    <mergeCell ref="A36:L36"/>
    <mergeCell ref="A37:H38"/>
    <mergeCell ref="I37:L38"/>
    <mergeCell ref="A45:H46"/>
    <mergeCell ref="I45:L46"/>
    <mergeCell ref="A39:H40"/>
    <mergeCell ref="I39:L40"/>
    <mergeCell ref="A43:H43"/>
    <mergeCell ref="I43:L43"/>
    <mergeCell ref="A44:H44"/>
    <mergeCell ref="I44:L44"/>
    <mergeCell ref="A41:H42"/>
    <mergeCell ref="I41:L42"/>
    <mergeCell ref="I54:L54"/>
    <mergeCell ref="F53:G53"/>
    <mergeCell ref="A47:H47"/>
    <mergeCell ref="I47:L48"/>
    <mergeCell ref="A48:H48"/>
    <mergeCell ref="A49:L50"/>
    <mergeCell ref="I53:L53"/>
    <mergeCell ref="H51:H52"/>
    <mergeCell ref="I51:L51"/>
    <mergeCell ref="I56:L56"/>
    <mergeCell ref="A57:D57"/>
    <mergeCell ref="F57:G57"/>
    <mergeCell ref="I57:L57"/>
    <mergeCell ref="A51:D52"/>
    <mergeCell ref="F51:G52"/>
    <mergeCell ref="A55:D55"/>
    <mergeCell ref="I52:L52"/>
    <mergeCell ref="A53:D53"/>
    <mergeCell ref="F54:G54"/>
    <mergeCell ref="F60:G60"/>
    <mergeCell ref="I60:L60"/>
    <mergeCell ref="F55:G55"/>
    <mergeCell ref="I55:L55"/>
    <mergeCell ref="A54:D54"/>
    <mergeCell ref="A61:D61"/>
    <mergeCell ref="F61:G61"/>
    <mergeCell ref="I61:L61"/>
    <mergeCell ref="A56:D56"/>
    <mergeCell ref="F56:G56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7:I97"/>
    <mergeCell ref="G99:I99"/>
    <mergeCell ref="G96:I96"/>
    <mergeCell ref="J96:L96"/>
    <mergeCell ref="A91:F91"/>
    <mergeCell ref="G91:I91"/>
    <mergeCell ref="J91:L91"/>
    <mergeCell ref="A95:F95"/>
    <mergeCell ref="G95:I95"/>
    <mergeCell ref="J95:L95"/>
    <mergeCell ref="AC115:AC116"/>
    <mergeCell ref="AB115:AB116"/>
    <mergeCell ref="A102:F102"/>
    <mergeCell ref="G102:I102"/>
    <mergeCell ref="J102:L102"/>
    <mergeCell ref="J97:L97"/>
    <mergeCell ref="A98:F98"/>
    <mergeCell ref="G98:I98"/>
    <mergeCell ref="A99:F99"/>
    <mergeCell ref="A97:F97"/>
    <mergeCell ref="G108:I108"/>
    <mergeCell ref="J108:L108"/>
    <mergeCell ref="X113:AE113"/>
    <mergeCell ref="H114:H116"/>
    <mergeCell ref="I114:O114"/>
    <mergeCell ref="P114:P116"/>
    <mergeCell ref="Q114:W114"/>
    <mergeCell ref="X114:X116"/>
    <mergeCell ref="Y114:AE114"/>
    <mergeCell ref="AD115:AE115"/>
    <mergeCell ref="J99:L99"/>
    <mergeCell ref="A100:F100"/>
    <mergeCell ref="G101:I101"/>
    <mergeCell ref="J101:L101"/>
    <mergeCell ref="G100:I100"/>
    <mergeCell ref="A107:F107"/>
    <mergeCell ref="G107:I107"/>
    <mergeCell ref="J107:L107"/>
    <mergeCell ref="A103:F103"/>
    <mergeCell ref="A105:F106"/>
    <mergeCell ref="G103:I103"/>
    <mergeCell ref="J103:L103"/>
    <mergeCell ref="A104:F104"/>
    <mergeCell ref="G104:I104"/>
    <mergeCell ref="J104:L104"/>
    <mergeCell ref="A112:L112"/>
    <mergeCell ref="G105:I106"/>
    <mergeCell ref="J105:L106"/>
    <mergeCell ref="A109:L109"/>
    <mergeCell ref="A108:F108"/>
    <mergeCell ref="A111:L111"/>
    <mergeCell ref="A110:L110"/>
    <mergeCell ref="Y115:Y116"/>
    <mergeCell ref="U115:U116"/>
    <mergeCell ref="P113:W113"/>
    <mergeCell ref="F113:G116"/>
    <mergeCell ref="H113:O113"/>
    <mergeCell ref="L115:L116"/>
    <mergeCell ref="M115:M116"/>
    <mergeCell ref="N115:O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Q115:Q116"/>
    <mergeCell ref="R115:S116"/>
    <mergeCell ref="T115:T116"/>
    <mergeCell ref="Z115:AA116"/>
    <mergeCell ref="Z117:AA117"/>
    <mergeCell ref="V115:W115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A125:D125"/>
    <mergeCell ref="F125:G125"/>
    <mergeCell ref="J125:K125"/>
    <mergeCell ref="R125:S125"/>
    <mergeCell ref="J122:K122"/>
    <mergeCell ref="A124:D124"/>
    <mergeCell ref="Z124:AA124"/>
    <mergeCell ref="A123:D123"/>
    <mergeCell ref="F123:G123"/>
    <mergeCell ref="J123:K123"/>
    <mergeCell ref="R123:S123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A151:D151"/>
    <mergeCell ref="F151:G151"/>
    <mergeCell ref="J151:K151"/>
    <mergeCell ref="R151:S151"/>
    <mergeCell ref="A150:D150"/>
    <mergeCell ref="Z148:AA148"/>
    <mergeCell ref="A149:D149"/>
    <mergeCell ref="F149:G149"/>
    <mergeCell ref="J149:K149"/>
    <mergeCell ref="R149:S149"/>
    <mergeCell ref="G156:Q156"/>
    <mergeCell ref="A152:D152"/>
    <mergeCell ref="A153:Y153"/>
    <mergeCell ref="Z152:AA152"/>
    <mergeCell ref="F150:G150"/>
    <mergeCell ref="J150:K150"/>
    <mergeCell ref="R150:S150"/>
    <mergeCell ref="Z150:AA150"/>
    <mergeCell ref="Z151:AA151"/>
    <mergeCell ref="F152:G152"/>
    <mergeCell ref="J152:K152"/>
    <mergeCell ref="R152:S152"/>
    <mergeCell ref="O158:Q159"/>
    <mergeCell ref="K157:Q157"/>
    <mergeCell ref="A154:O154"/>
    <mergeCell ref="A155:O155"/>
    <mergeCell ref="G160:H160"/>
    <mergeCell ref="K160:L160"/>
    <mergeCell ref="G157:J159"/>
    <mergeCell ref="G166:H166"/>
    <mergeCell ref="K166:L166"/>
    <mergeCell ref="A156:D160"/>
    <mergeCell ref="E156:E160"/>
    <mergeCell ref="F156:F160"/>
    <mergeCell ref="A161:D161"/>
    <mergeCell ref="G161:H161"/>
    <mergeCell ref="A163:D163"/>
    <mergeCell ref="G163:H163"/>
    <mergeCell ref="K158:N159"/>
    <mergeCell ref="K163:L163"/>
    <mergeCell ref="K161:L161"/>
    <mergeCell ref="A162:D162"/>
    <mergeCell ref="G162:H162"/>
    <mergeCell ref="K162:L162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79:I179"/>
    <mergeCell ref="A183:D183"/>
    <mergeCell ref="F183:I183"/>
    <mergeCell ref="A177:D177"/>
    <mergeCell ref="F177:I177"/>
    <mergeCell ref="A166:D166"/>
    <mergeCell ref="A184:D184"/>
    <mergeCell ref="F184:I184"/>
    <mergeCell ref="A173:D173"/>
    <mergeCell ref="F173:I173"/>
    <mergeCell ref="A174:D174"/>
    <mergeCell ref="F174:I174"/>
    <mergeCell ref="A175:D175"/>
    <mergeCell ref="F175:I175"/>
    <mergeCell ref="A176:D176"/>
    <mergeCell ref="F176:I176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">
      <selection activeCell="I66" sqref="I66:L66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6" width="11.28125" style="0" customWidth="1"/>
    <col min="17" max="17" width="11.00390625" style="0" customWidth="1"/>
    <col min="21" max="21" width="10.28125" style="0" customWidth="1"/>
    <col min="23" max="23" width="9.421875" style="0" customWidth="1"/>
    <col min="24" max="25" width="10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11296722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694328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/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/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11991050</v>
      </c>
      <c r="I118" s="67">
        <f>SUM(I121)</f>
        <v>11088922</v>
      </c>
      <c r="J118" s="346">
        <f>SUM(J125)</f>
        <v>207800</v>
      </c>
      <c r="K118" s="512"/>
      <c r="L118" s="68"/>
      <c r="M118" s="111"/>
      <c r="N118" s="112">
        <f>SUM(N121+N122)</f>
        <v>694328</v>
      </c>
      <c r="O118" s="113"/>
      <c r="P118" s="1">
        <f>SUM(P119+P121+P122+P125)</f>
        <v>11991050</v>
      </c>
      <c r="Q118" s="67">
        <f>SUM(Q121)</f>
        <v>11088922</v>
      </c>
      <c r="R118" s="346">
        <f>SUM(R125)</f>
        <v>207800</v>
      </c>
      <c r="S118" s="347"/>
      <c r="T118" s="68"/>
      <c r="U118" s="69"/>
      <c r="V118" s="70">
        <f>SUM(V121+V122)</f>
        <v>694328</v>
      </c>
      <c r="W118" s="19"/>
      <c r="X118" s="1">
        <f>SUM(X119+X121+X122+X125)</f>
        <v>11991050</v>
      </c>
      <c r="Y118" s="67">
        <f>SUM(Y121)</f>
        <v>11088922</v>
      </c>
      <c r="Z118" s="346">
        <f>SUM(Z125)</f>
        <v>207800</v>
      </c>
      <c r="AA118" s="347"/>
      <c r="AB118" s="68"/>
      <c r="AC118" s="69"/>
      <c r="AD118" s="70">
        <f>SUM(AD121+AD122)</f>
        <v>694328</v>
      </c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114" t="s">
        <v>116</v>
      </c>
      <c r="J119" s="208" t="s">
        <v>116</v>
      </c>
      <c r="K119" s="511"/>
      <c r="L119" s="55" t="s">
        <v>116</v>
      </c>
      <c r="M119" s="111" t="s">
        <v>116</v>
      </c>
      <c r="N119" s="112"/>
      <c r="O119" s="113" t="s">
        <v>116</v>
      </c>
      <c r="P119" s="25"/>
      <c r="Q119" s="66" t="s">
        <v>116</v>
      </c>
      <c r="R119" s="208" t="s">
        <v>116</v>
      </c>
      <c r="S119" s="209"/>
      <c r="T119" s="55" t="s">
        <v>116</v>
      </c>
      <c r="U119" s="69" t="s">
        <v>116</v>
      </c>
      <c r="V119" s="70"/>
      <c r="W119" s="19" t="s">
        <v>116</v>
      </c>
      <c r="X119" s="25"/>
      <c r="Y119" s="66" t="s">
        <v>116</v>
      </c>
      <c r="Z119" s="208" t="s">
        <v>116</v>
      </c>
      <c r="AA119" s="209"/>
      <c r="AB119" s="55" t="s">
        <v>116</v>
      </c>
      <c r="AC119" s="69" t="s">
        <v>116</v>
      </c>
      <c r="AD119" s="70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114"/>
      <c r="J120" s="208"/>
      <c r="K120" s="511"/>
      <c r="L120" s="55"/>
      <c r="M120" s="111"/>
      <c r="N120" s="112"/>
      <c r="O120" s="113"/>
      <c r="P120" s="25"/>
      <c r="Q120" s="66"/>
      <c r="R120" s="208"/>
      <c r="S120" s="209"/>
      <c r="T120" s="55"/>
      <c r="U120" s="69"/>
      <c r="V120" s="70"/>
      <c r="W120" s="19"/>
      <c r="X120" s="25"/>
      <c r="Y120" s="66"/>
      <c r="Z120" s="208"/>
      <c r="AA120" s="209"/>
      <c r="AB120" s="55"/>
      <c r="AC120" s="69"/>
      <c r="AD120" s="70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11443683</v>
      </c>
      <c r="I121" s="114">
        <v>11088922</v>
      </c>
      <c r="J121" s="208" t="s">
        <v>116</v>
      </c>
      <c r="K121" s="511"/>
      <c r="L121" s="55" t="s">
        <v>116</v>
      </c>
      <c r="M121" s="111"/>
      <c r="N121" s="115">
        <v>354761</v>
      </c>
      <c r="O121" s="113"/>
      <c r="P121" s="25">
        <f>SUM(Q121+U121+V121)</f>
        <v>11443683</v>
      </c>
      <c r="Q121" s="66">
        <v>11088922</v>
      </c>
      <c r="R121" s="208" t="s">
        <v>116</v>
      </c>
      <c r="S121" s="209"/>
      <c r="T121" s="55" t="s">
        <v>116</v>
      </c>
      <c r="U121" s="69"/>
      <c r="V121" s="82">
        <v>354761</v>
      </c>
      <c r="W121" s="19"/>
      <c r="X121" s="25">
        <f>SUM(Y121+AC121+AD121)</f>
        <v>11443683</v>
      </c>
      <c r="Y121" s="66">
        <v>11088922</v>
      </c>
      <c r="Z121" s="208" t="s">
        <v>116</v>
      </c>
      <c r="AA121" s="209"/>
      <c r="AB121" s="55" t="s">
        <v>116</v>
      </c>
      <c r="AC121" s="69"/>
      <c r="AD121" s="82">
        <v>354761</v>
      </c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339567</v>
      </c>
      <c r="I122" s="114"/>
      <c r="J122" s="208" t="s">
        <v>116</v>
      </c>
      <c r="K122" s="511"/>
      <c r="L122" s="55" t="s">
        <v>116</v>
      </c>
      <c r="M122" s="111"/>
      <c r="N122" s="115">
        <v>339567</v>
      </c>
      <c r="O122" s="113"/>
      <c r="P122" s="25">
        <f>SUM(Q122+U122+V122)</f>
        <v>339567</v>
      </c>
      <c r="Q122" s="66"/>
      <c r="R122" s="208" t="s">
        <v>116</v>
      </c>
      <c r="S122" s="209"/>
      <c r="T122" s="55" t="s">
        <v>116</v>
      </c>
      <c r="U122" s="69"/>
      <c r="V122" s="82">
        <v>339567</v>
      </c>
      <c r="W122" s="19"/>
      <c r="X122" s="25">
        <f>SUM(Y122+AC122+AD122)</f>
        <v>339567</v>
      </c>
      <c r="Y122" s="66"/>
      <c r="Z122" s="208" t="s">
        <v>116</v>
      </c>
      <c r="AA122" s="209"/>
      <c r="AB122" s="55" t="s">
        <v>116</v>
      </c>
      <c r="AC122" s="69"/>
      <c r="AD122" s="82">
        <v>339567</v>
      </c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114" t="s">
        <v>116</v>
      </c>
      <c r="J123" s="208" t="s">
        <v>116</v>
      </c>
      <c r="K123" s="511"/>
      <c r="L123" s="55" t="s">
        <v>116</v>
      </c>
      <c r="M123" s="111" t="s">
        <v>116</v>
      </c>
      <c r="N123" s="112"/>
      <c r="O123" s="113" t="s">
        <v>116</v>
      </c>
      <c r="P123" s="25"/>
      <c r="Q123" s="66" t="s">
        <v>116</v>
      </c>
      <c r="R123" s="208" t="s">
        <v>116</v>
      </c>
      <c r="S123" s="209"/>
      <c r="T123" s="55" t="s">
        <v>116</v>
      </c>
      <c r="U123" s="69" t="s">
        <v>116</v>
      </c>
      <c r="V123" s="70"/>
      <c r="W123" s="19" t="s">
        <v>116</v>
      </c>
      <c r="X123" s="25"/>
      <c r="Y123" s="66" t="s">
        <v>116</v>
      </c>
      <c r="Z123" s="208" t="s">
        <v>116</v>
      </c>
      <c r="AA123" s="209"/>
      <c r="AB123" s="55" t="s">
        <v>116</v>
      </c>
      <c r="AC123" s="69" t="s">
        <v>116</v>
      </c>
      <c r="AD123" s="70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114" t="s">
        <v>116</v>
      </c>
      <c r="J124" s="208" t="s">
        <v>116</v>
      </c>
      <c r="K124" s="511"/>
      <c r="L124" s="55" t="s">
        <v>116</v>
      </c>
      <c r="M124" s="111" t="s">
        <v>116</v>
      </c>
      <c r="N124" s="112"/>
      <c r="O124" s="113" t="s">
        <v>116</v>
      </c>
      <c r="P124" s="25"/>
      <c r="Q124" s="66" t="s">
        <v>116</v>
      </c>
      <c r="R124" s="208" t="s">
        <v>116</v>
      </c>
      <c r="S124" s="209"/>
      <c r="T124" s="55" t="s">
        <v>116</v>
      </c>
      <c r="U124" s="69" t="s">
        <v>116</v>
      </c>
      <c r="V124" s="70"/>
      <c r="W124" s="19" t="s">
        <v>116</v>
      </c>
      <c r="X124" s="25"/>
      <c r="Y124" s="66" t="s">
        <v>116</v>
      </c>
      <c r="Z124" s="208" t="s">
        <v>116</v>
      </c>
      <c r="AA124" s="209"/>
      <c r="AB124" s="55" t="s">
        <v>116</v>
      </c>
      <c r="AC124" s="69" t="s">
        <v>116</v>
      </c>
      <c r="AD124" s="70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207800</v>
      </c>
      <c r="I125" s="114" t="s">
        <v>116</v>
      </c>
      <c r="J125" s="208">
        <f>188600+19200</f>
        <v>207800</v>
      </c>
      <c r="K125" s="511"/>
      <c r="L125" s="55"/>
      <c r="M125" s="111" t="s">
        <v>116</v>
      </c>
      <c r="N125" s="112" t="s">
        <v>116</v>
      </c>
      <c r="O125" s="113" t="s">
        <v>116</v>
      </c>
      <c r="P125" s="25">
        <f>SUM(R125+T125)</f>
        <v>207800</v>
      </c>
      <c r="Q125" s="66" t="s">
        <v>116</v>
      </c>
      <c r="R125" s="208">
        <f>188600+19200</f>
        <v>207800</v>
      </c>
      <c r="S125" s="209"/>
      <c r="T125" s="55"/>
      <c r="U125" s="69" t="s">
        <v>116</v>
      </c>
      <c r="V125" s="70" t="s">
        <v>116</v>
      </c>
      <c r="W125" s="19" t="s">
        <v>116</v>
      </c>
      <c r="X125" s="25">
        <f>SUM(Z125+AB125)</f>
        <v>207800</v>
      </c>
      <c r="Y125" s="66" t="s">
        <v>116</v>
      </c>
      <c r="Z125" s="208">
        <f>188600+19200</f>
        <v>207800</v>
      </c>
      <c r="AA125" s="209"/>
      <c r="AB125" s="55"/>
      <c r="AC125" s="69" t="s">
        <v>116</v>
      </c>
      <c r="AD125" s="70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114" t="s">
        <v>116</v>
      </c>
      <c r="J126" s="208" t="s">
        <v>116</v>
      </c>
      <c r="K126" s="511"/>
      <c r="L126" s="55" t="s">
        <v>116</v>
      </c>
      <c r="M126" s="111" t="s">
        <v>116</v>
      </c>
      <c r="N126" s="112"/>
      <c r="O126" s="113"/>
      <c r="P126" s="25"/>
      <c r="Q126" s="66" t="s">
        <v>116</v>
      </c>
      <c r="R126" s="208" t="s">
        <v>116</v>
      </c>
      <c r="S126" s="209"/>
      <c r="T126" s="55" t="s">
        <v>116</v>
      </c>
      <c r="U126" s="69" t="s">
        <v>116</v>
      </c>
      <c r="V126" s="70"/>
      <c r="W126" s="19"/>
      <c r="X126" s="25"/>
      <c r="Y126" s="66" t="s">
        <v>116</v>
      </c>
      <c r="Z126" s="208" t="s">
        <v>116</v>
      </c>
      <c r="AA126" s="209"/>
      <c r="AB126" s="55" t="s">
        <v>116</v>
      </c>
      <c r="AC126" s="69" t="s">
        <v>116</v>
      </c>
      <c r="AD126" s="70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114" t="s">
        <v>116</v>
      </c>
      <c r="J127" s="208" t="s">
        <v>116</v>
      </c>
      <c r="K127" s="511"/>
      <c r="L127" s="55" t="s">
        <v>116</v>
      </c>
      <c r="M127" s="111" t="s">
        <v>116</v>
      </c>
      <c r="N127" s="112"/>
      <c r="O127" s="113" t="s">
        <v>116</v>
      </c>
      <c r="P127" s="25"/>
      <c r="Q127" s="66" t="s">
        <v>116</v>
      </c>
      <c r="R127" s="208" t="s">
        <v>116</v>
      </c>
      <c r="S127" s="209"/>
      <c r="T127" s="55" t="s">
        <v>116</v>
      </c>
      <c r="U127" s="69" t="s">
        <v>116</v>
      </c>
      <c r="V127" s="70"/>
      <c r="W127" s="19" t="s">
        <v>116</v>
      </c>
      <c r="X127" s="25"/>
      <c r="Y127" s="66" t="s">
        <v>116</v>
      </c>
      <c r="Z127" s="208" t="s">
        <v>116</v>
      </c>
      <c r="AA127" s="209"/>
      <c r="AB127" s="55" t="s">
        <v>116</v>
      </c>
      <c r="AC127" s="69" t="s">
        <v>116</v>
      </c>
      <c r="AD127" s="70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114"/>
      <c r="J128" s="208"/>
      <c r="K128" s="511"/>
      <c r="L128" s="55"/>
      <c r="M128" s="111"/>
      <c r="N128" s="116"/>
      <c r="O128" s="113"/>
      <c r="P128" s="25"/>
      <c r="Q128" s="66"/>
      <c r="R128" s="208"/>
      <c r="S128" s="209"/>
      <c r="T128" s="55"/>
      <c r="U128" s="69"/>
      <c r="V128" s="102"/>
      <c r="W128" s="19"/>
      <c r="X128" s="25"/>
      <c r="Y128" s="66"/>
      <c r="Z128" s="208"/>
      <c r="AA128" s="209"/>
      <c r="AB128" s="55"/>
      <c r="AC128" s="69"/>
      <c r="AD128" s="102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11991050</v>
      </c>
      <c r="I129" s="25">
        <f>SUM(I130+I134+I139+I141+I142)</f>
        <v>11088922</v>
      </c>
      <c r="J129" s="208">
        <f>SUM(J130+J134+J139+J141+J142)</f>
        <v>207800</v>
      </c>
      <c r="K129" s="511"/>
      <c r="L129" s="55"/>
      <c r="M129" s="117"/>
      <c r="N129" s="104">
        <f>SUM(N130+N134+N139+N141+N142)</f>
        <v>694328</v>
      </c>
      <c r="O129" s="118"/>
      <c r="P129" s="25">
        <f>SUM(P130+P134+P139+P141+P142)</f>
        <v>11991050</v>
      </c>
      <c r="Q129" s="25">
        <f>SUM(Q130+Q134+Q139+Q141+Q142)</f>
        <v>11088922</v>
      </c>
      <c r="R129" s="208">
        <f>SUM(R130+R134+R139+R141+R142)</f>
        <v>207800</v>
      </c>
      <c r="S129" s="209"/>
      <c r="T129" s="55"/>
      <c r="U129" s="101"/>
      <c r="V129" s="104">
        <f>SUM(V130+V134+V139+V141+V142)</f>
        <v>694328</v>
      </c>
      <c r="W129" s="19"/>
      <c r="X129" s="25">
        <f>SUM(X130+X134+X139+X141+X142)</f>
        <v>11991050</v>
      </c>
      <c r="Y129" s="25">
        <f>SUM(Y130+Y134+Y139+Y141+Y142)</f>
        <v>11088922</v>
      </c>
      <c r="Z129" s="208">
        <f>SUM(Z130+Z134+Z139+Z141+Z142)</f>
        <v>207800</v>
      </c>
      <c r="AA129" s="209"/>
      <c r="AB129" s="55"/>
      <c r="AC129" s="101"/>
      <c r="AD129" s="104">
        <f>SUM(AD130+AD134+AD139+AD141+AD142)</f>
        <v>694328</v>
      </c>
      <c r="AE129" s="19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7693200</v>
      </c>
      <c r="I130" s="25">
        <f>SUM(I131:I132)</f>
        <v>7693200</v>
      </c>
      <c r="J130" s="208"/>
      <c r="K130" s="511"/>
      <c r="L130" s="55"/>
      <c r="M130" s="111"/>
      <c r="N130" s="119"/>
      <c r="O130" s="113"/>
      <c r="P130" s="25">
        <f>SUM(P131:P132)</f>
        <v>7693200</v>
      </c>
      <c r="Q130" s="25">
        <f>SUM(Q131:Q132)</f>
        <v>7693200</v>
      </c>
      <c r="R130" s="208"/>
      <c r="S130" s="209"/>
      <c r="T130" s="55"/>
      <c r="U130" s="69"/>
      <c r="V130" s="103"/>
      <c r="W130" s="19"/>
      <c r="X130" s="25">
        <f>SUM(X131:X132)</f>
        <v>7693200</v>
      </c>
      <c r="Y130" s="25">
        <f>SUM(Y131:Y132)</f>
        <v>7693200</v>
      </c>
      <c r="Z130" s="208"/>
      <c r="AA130" s="209"/>
      <c r="AB130" s="55"/>
      <c r="AC130" s="69"/>
      <c r="AD130" s="103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7693200</v>
      </c>
      <c r="I131" s="114">
        <v>7693200</v>
      </c>
      <c r="J131" s="208"/>
      <c r="K131" s="511"/>
      <c r="L131" s="55"/>
      <c r="M131" s="111"/>
      <c r="N131" s="112"/>
      <c r="O131" s="113"/>
      <c r="P131" s="25">
        <f>SUM(Q131+U131+V131)</f>
        <v>7693200</v>
      </c>
      <c r="Q131" s="66">
        <v>7693200</v>
      </c>
      <c r="R131" s="208"/>
      <c r="S131" s="209"/>
      <c r="T131" s="55"/>
      <c r="U131" s="69"/>
      <c r="V131" s="70"/>
      <c r="W131" s="19"/>
      <c r="X131" s="25">
        <f>SUM(Y131+AC131+AD131)</f>
        <v>7693200</v>
      </c>
      <c r="Y131" s="66">
        <v>7693200</v>
      </c>
      <c r="Z131" s="208"/>
      <c r="AA131" s="209"/>
      <c r="AB131" s="55"/>
      <c r="AC131" s="69"/>
      <c r="AD131" s="70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114"/>
      <c r="J132" s="208"/>
      <c r="K132" s="511"/>
      <c r="L132" s="55"/>
      <c r="M132" s="111"/>
      <c r="N132" s="112"/>
      <c r="O132" s="113"/>
      <c r="P132" s="25"/>
      <c r="Q132" s="66"/>
      <c r="R132" s="208"/>
      <c r="S132" s="209"/>
      <c r="T132" s="55"/>
      <c r="U132" s="69"/>
      <c r="V132" s="70"/>
      <c r="W132" s="19"/>
      <c r="X132" s="25"/>
      <c r="Y132" s="66"/>
      <c r="Z132" s="208"/>
      <c r="AA132" s="209"/>
      <c r="AB132" s="55"/>
      <c r="AC132" s="69"/>
      <c r="AD132" s="70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114"/>
      <c r="J133" s="208"/>
      <c r="K133" s="511"/>
      <c r="L133" s="55"/>
      <c r="M133" s="111"/>
      <c r="N133" s="112"/>
      <c r="O133" s="113"/>
      <c r="P133" s="25"/>
      <c r="Q133" s="66"/>
      <c r="R133" s="208"/>
      <c r="S133" s="209"/>
      <c r="T133" s="55"/>
      <c r="U133" s="69"/>
      <c r="V133" s="70"/>
      <c r="W133" s="19"/>
      <c r="X133" s="25"/>
      <c r="Y133" s="66"/>
      <c r="Z133" s="208"/>
      <c r="AA133" s="209"/>
      <c r="AB133" s="55"/>
      <c r="AC133" s="69"/>
      <c r="AD133" s="70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160099</v>
      </c>
      <c r="I134" s="114">
        <f>SUM(I136:I138)</f>
        <v>160099</v>
      </c>
      <c r="J134" s="208"/>
      <c r="K134" s="511"/>
      <c r="L134" s="55"/>
      <c r="M134" s="111"/>
      <c r="N134" s="112"/>
      <c r="O134" s="113"/>
      <c r="P134" s="25">
        <f>SUM(Q134+U134+V134)</f>
        <v>160099</v>
      </c>
      <c r="Q134" s="66">
        <f>SUM(Q136:Q138)</f>
        <v>160099</v>
      </c>
      <c r="R134" s="208"/>
      <c r="S134" s="209"/>
      <c r="T134" s="55"/>
      <c r="U134" s="69"/>
      <c r="V134" s="70"/>
      <c r="W134" s="19"/>
      <c r="X134" s="25">
        <f>SUM(Y134+AC134+AD134)</f>
        <v>160099</v>
      </c>
      <c r="Y134" s="66">
        <f>SUM(Y136:Y138)</f>
        <v>160099</v>
      </c>
      <c r="Z134" s="208"/>
      <c r="AA134" s="209"/>
      <c r="AB134" s="55"/>
      <c r="AC134" s="69"/>
      <c r="AD134" s="70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114"/>
      <c r="J135" s="208"/>
      <c r="K135" s="511"/>
      <c r="L135" s="55"/>
      <c r="M135" s="111"/>
      <c r="N135" s="112"/>
      <c r="O135" s="113"/>
      <c r="P135" s="25"/>
      <c r="Q135" s="66"/>
      <c r="R135" s="208"/>
      <c r="S135" s="209"/>
      <c r="T135" s="55"/>
      <c r="U135" s="69"/>
      <c r="V135" s="70"/>
      <c r="W135" s="19"/>
      <c r="X135" s="25"/>
      <c r="Y135" s="66"/>
      <c r="Z135" s="208"/>
      <c r="AA135" s="209"/>
      <c r="AB135" s="55"/>
      <c r="AC135" s="69"/>
      <c r="AD135" s="70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150099</v>
      </c>
      <c r="I136" s="114">
        <v>150099</v>
      </c>
      <c r="J136" s="208"/>
      <c r="K136" s="511"/>
      <c r="L136" s="55"/>
      <c r="M136" s="111"/>
      <c r="N136" s="112"/>
      <c r="O136" s="113"/>
      <c r="P136" s="25">
        <f>SUM(Q136+U136+V136)</f>
        <v>150099</v>
      </c>
      <c r="Q136" s="66">
        <v>150099</v>
      </c>
      <c r="R136" s="208"/>
      <c r="S136" s="209"/>
      <c r="T136" s="55"/>
      <c r="U136" s="69"/>
      <c r="V136" s="70"/>
      <c r="W136" s="19"/>
      <c r="X136" s="25">
        <f>SUM(Y136+AC136+AD136)</f>
        <v>150099</v>
      </c>
      <c r="Y136" s="66">
        <v>150099</v>
      </c>
      <c r="Z136" s="208"/>
      <c r="AA136" s="209"/>
      <c r="AB136" s="55"/>
      <c r="AC136" s="69"/>
      <c r="AD136" s="70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10000</v>
      </c>
      <c r="I137" s="114">
        <v>10000</v>
      </c>
      <c r="J137" s="208"/>
      <c r="K137" s="511"/>
      <c r="L137" s="55"/>
      <c r="M137" s="111"/>
      <c r="N137" s="112"/>
      <c r="O137" s="113"/>
      <c r="P137" s="25">
        <f>SUM(Q137+U137+V137)</f>
        <v>10000</v>
      </c>
      <c r="Q137" s="66">
        <v>10000</v>
      </c>
      <c r="R137" s="208"/>
      <c r="S137" s="209"/>
      <c r="T137" s="55"/>
      <c r="U137" s="69"/>
      <c r="V137" s="70"/>
      <c r="W137" s="19"/>
      <c r="X137" s="25">
        <f>SUM(Y137+AC137+AD137)</f>
        <v>10000</v>
      </c>
      <c r="Y137" s="66">
        <v>10000</v>
      </c>
      <c r="Z137" s="208"/>
      <c r="AA137" s="209"/>
      <c r="AB137" s="55"/>
      <c r="AC137" s="69"/>
      <c r="AD137" s="70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114">
        <v>0</v>
      </c>
      <c r="J138" s="208"/>
      <c r="K138" s="511"/>
      <c r="L138" s="55"/>
      <c r="M138" s="111"/>
      <c r="N138" s="112"/>
      <c r="O138" s="113"/>
      <c r="P138" s="25">
        <f>SUM(Q138+U138+V138)</f>
        <v>0</v>
      </c>
      <c r="Q138" s="66">
        <v>0</v>
      </c>
      <c r="R138" s="208"/>
      <c r="S138" s="209"/>
      <c r="T138" s="55"/>
      <c r="U138" s="69"/>
      <c r="V138" s="70"/>
      <c r="W138" s="19"/>
      <c r="X138" s="25">
        <f>SUM(Y138+AC138+AD138)</f>
        <v>0</v>
      </c>
      <c r="Y138" s="66">
        <v>0</v>
      </c>
      <c r="Z138" s="208"/>
      <c r="AA138" s="209"/>
      <c r="AB138" s="55"/>
      <c r="AC138" s="69"/>
      <c r="AD138" s="70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114"/>
      <c r="J139" s="208"/>
      <c r="K139" s="511"/>
      <c r="L139" s="55"/>
      <c r="M139" s="111"/>
      <c r="N139" s="112"/>
      <c r="O139" s="113"/>
      <c r="P139" s="25"/>
      <c r="Q139" s="66"/>
      <c r="R139" s="208"/>
      <c r="S139" s="209"/>
      <c r="T139" s="55"/>
      <c r="U139" s="69"/>
      <c r="V139" s="70"/>
      <c r="W139" s="19"/>
      <c r="X139" s="25"/>
      <c r="Y139" s="66"/>
      <c r="Z139" s="208"/>
      <c r="AA139" s="209"/>
      <c r="AB139" s="55"/>
      <c r="AC139" s="69"/>
      <c r="AD139" s="70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114"/>
      <c r="J140" s="208"/>
      <c r="K140" s="511"/>
      <c r="L140" s="55"/>
      <c r="M140" s="111"/>
      <c r="N140" s="112"/>
      <c r="O140" s="113"/>
      <c r="P140" s="25"/>
      <c r="Q140" s="66"/>
      <c r="R140" s="208"/>
      <c r="S140" s="209"/>
      <c r="T140" s="55"/>
      <c r="U140" s="69"/>
      <c r="V140" s="70"/>
      <c r="W140" s="19"/>
      <c r="X140" s="25"/>
      <c r="Y140" s="66"/>
      <c r="Z140" s="208"/>
      <c r="AA140" s="209"/>
      <c r="AB140" s="55"/>
      <c r="AC140" s="69"/>
      <c r="AD140" s="70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114"/>
      <c r="J141" s="208"/>
      <c r="K141" s="511"/>
      <c r="L141" s="55"/>
      <c r="M141" s="111"/>
      <c r="N141" s="112"/>
      <c r="O141" s="113"/>
      <c r="P141" s="25"/>
      <c r="Q141" s="66"/>
      <c r="R141" s="208"/>
      <c r="S141" s="209"/>
      <c r="T141" s="55"/>
      <c r="U141" s="69"/>
      <c r="V141" s="70"/>
      <c r="W141" s="19"/>
      <c r="X141" s="25"/>
      <c r="Y141" s="66"/>
      <c r="Z141" s="208"/>
      <c r="AA141" s="209"/>
      <c r="AB141" s="55"/>
      <c r="AC141" s="69"/>
      <c r="AD141" s="70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4137751</v>
      </c>
      <c r="I142" s="114">
        <v>3235623</v>
      </c>
      <c r="J142" s="208">
        <v>207800</v>
      </c>
      <c r="K142" s="511"/>
      <c r="L142" s="55"/>
      <c r="M142" s="111"/>
      <c r="N142" s="115">
        <v>694328</v>
      </c>
      <c r="O142" s="113"/>
      <c r="P142" s="25">
        <f>SUM(Q142+R142+V142)</f>
        <v>4137751</v>
      </c>
      <c r="Q142" s="66">
        <v>3235623</v>
      </c>
      <c r="R142" s="208">
        <v>207800</v>
      </c>
      <c r="S142" s="209"/>
      <c r="T142" s="55"/>
      <c r="U142" s="69"/>
      <c r="V142" s="82">
        <v>694328</v>
      </c>
      <c r="W142" s="19"/>
      <c r="X142" s="25">
        <f>SUM(Y142+Z142+AD142)</f>
        <v>4137751</v>
      </c>
      <c r="Y142" s="66">
        <v>3235623</v>
      </c>
      <c r="Z142" s="208">
        <v>207800</v>
      </c>
      <c r="AA142" s="209"/>
      <c r="AB142" s="55"/>
      <c r="AC142" s="69"/>
      <c r="AD142" s="82">
        <v>694328</v>
      </c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114"/>
      <c r="J143" s="208"/>
      <c r="K143" s="511"/>
      <c r="L143" s="55"/>
      <c r="M143" s="111"/>
      <c r="N143" s="112"/>
      <c r="O143" s="113"/>
      <c r="P143" s="25"/>
      <c r="Q143" s="66"/>
      <c r="R143" s="208"/>
      <c r="S143" s="209"/>
      <c r="T143" s="55"/>
      <c r="U143" s="69"/>
      <c r="V143" s="70"/>
      <c r="W143" s="19"/>
      <c r="X143" s="25"/>
      <c r="Y143" s="66"/>
      <c r="Z143" s="208"/>
      <c r="AA143" s="209"/>
      <c r="AB143" s="55"/>
      <c r="AC143" s="69"/>
      <c r="AD143" s="70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114"/>
      <c r="J144" s="208"/>
      <c r="K144" s="511"/>
      <c r="L144" s="55"/>
      <c r="M144" s="111"/>
      <c r="N144" s="112"/>
      <c r="O144" s="113"/>
      <c r="P144" s="25"/>
      <c r="Q144" s="66"/>
      <c r="R144" s="208"/>
      <c r="S144" s="209"/>
      <c r="T144" s="55"/>
      <c r="U144" s="69"/>
      <c r="V144" s="70"/>
      <c r="W144" s="19"/>
      <c r="X144" s="25"/>
      <c r="Y144" s="66"/>
      <c r="Z144" s="208"/>
      <c r="AA144" s="209"/>
      <c r="AB144" s="55"/>
      <c r="AC144" s="69"/>
      <c r="AD144" s="70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114"/>
      <c r="J145" s="208"/>
      <c r="K145" s="511"/>
      <c r="L145" s="55"/>
      <c r="M145" s="111"/>
      <c r="N145" s="112"/>
      <c r="O145" s="113"/>
      <c r="P145" s="25"/>
      <c r="Q145" s="66"/>
      <c r="R145" s="208"/>
      <c r="S145" s="209"/>
      <c r="T145" s="55"/>
      <c r="U145" s="69"/>
      <c r="V145" s="70"/>
      <c r="W145" s="19"/>
      <c r="X145" s="25"/>
      <c r="Y145" s="66"/>
      <c r="Z145" s="208"/>
      <c r="AA145" s="209"/>
      <c r="AB145" s="55"/>
      <c r="AC145" s="69"/>
      <c r="AD145" s="70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95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4137751</v>
      </c>
      <c r="H162" s="366"/>
      <c r="I162" s="76">
        <f>SUM(M162+P162)</f>
        <v>4137751</v>
      </c>
      <c r="J162" s="77">
        <f>SUM(N162+Q162)</f>
        <v>4137751</v>
      </c>
      <c r="K162" s="367">
        <f>SUM(K163+K165)</f>
        <v>3443423</v>
      </c>
      <c r="L162" s="504"/>
      <c r="M162" s="94">
        <f>SUM(M163+M165)</f>
        <v>3443423</v>
      </c>
      <c r="N162" s="94">
        <f>SUM(N163+N165)</f>
        <v>3443423</v>
      </c>
      <c r="O162" s="105">
        <f>SUM(O163+O165)</f>
        <v>694328</v>
      </c>
      <c r="P162" s="42">
        <f>SUM(P163+P165)</f>
        <v>694328</v>
      </c>
      <c r="Q162" s="110">
        <f>SUM(Q163+Q165)</f>
        <v>694328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96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4137751</v>
      </c>
      <c r="H165" s="366"/>
      <c r="I165" s="76">
        <f>SUM(M165+P165)</f>
        <v>4137751</v>
      </c>
      <c r="J165" s="77">
        <f>SUM(N165+Q165)</f>
        <v>4137751</v>
      </c>
      <c r="K165" s="367">
        <v>3443423</v>
      </c>
      <c r="L165" s="504"/>
      <c r="M165" s="106">
        <v>3443423</v>
      </c>
      <c r="N165" s="94">
        <v>3443423</v>
      </c>
      <c r="O165" s="40">
        <v>694328</v>
      </c>
      <c r="P165" s="40">
        <v>694328</v>
      </c>
      <c r="Q165" s="40">
        <v>694328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R122:S122"/>
    <mergeCell ref="R137:S137"/>
    <mergeCell ref="R138:S138"/>
    <mergeCell ref="Z122:AA122"/>
    <mergeCell ref="Z136:AA136"/>
    <mergeCell ref="Z137:AA137"/>
    <mergeCell ref="Z138:AA138"/>
    <mergeCell ref="R136:S136"/>
    <mergeCell ref="Z123:AA123"/>
    <mergeCell ref="R124:S124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A81:D81"/>
    <mergeCell ref="F81:G81"/>
    <mergeCell ref="I81:L81"/>
    <mergeCell ref="A82:D82"/>
    <mergeCell ref="F82:G82"/>
    <mergeCell ref="I82:L82"/>
    <mergeCell ref="A79:D79"/>
    <mergeCell ref="F79:G79"/>
    <mergeCell ref="I79:L79"/>
    <mergeCell ref="A80:D80"/>
    <mergeCell ref="F80:G80"/>
    <mergeCell ref="I80:L80"/>
    <mergeCell ref="I72:L72"/>
    <mergeCell ref="A77:D77"/>
    <mergeCell ref="F77:G77"/>
    <mergeCell ref="I77:L77"/>
    <mergeCell ref="A78:D78"/>
    <mergeCell ref="F78:G78"/>
    <mergeCell ref="I78:L78"/>
    <mergeCell ref="A75:D76"/>
    <mergeCell ref="F75:G76"/>
    <mergeCell ref="H75:H76"/>
    <mergeCell ref="I75:L75"/>
    <mergeCell ref="I76:L76"/>
    <mergeCell ref="A71:D71"/>
    <mergeCell ref="F71:G71"/>
    <mergeCell ref="I71:L71"/>
    <mergeCell ref="A72:D72"/>
    <mergeCell ref="F72:G72"/>
    <mergeCell ref="A73:D73"/>
    <mergeCell ref="F73:G73"/>
    <mergeCell ref="I73:L73"/>
    <mergeCell ref="A63:D64"/>
    <mergeCell ref="F63:G64"/>
    <mergeCell ref="H63:H64"/>
    <mergeCell ref="I63:L63"/>
    <mergeCell ref="I64:L64"/>
    <mergeCell ref="I68:L68"/>
    <mergeCell ref="I65:L65"/>
    <mergeCell ref="A66:D66"/>
    <mergeCell ref="F66:G66"/>
    <mergeCell ref="I66:L66"/>
    <mergeCell ref="A69:D69"/>
    <mergeCell ref="I67:L67"/>
    <mergeCell ref="A65:D65"/>
    <mergeCell ref="F69:G69"/>
    <mergeCell ref="I69:L69"/>
    <mergeCell ref="A70:D70"/>
    <mergeCell ref="F70:G70"/>
    <mergeCell ref="I70:L70"/>
    <mergeCell ref="A68:D68"/>
    <mergeCell ref="F68:G68"/>
    <mergeCell ref="A67:D67"/>
    <mergeCell ref="F67:G67"/>
    <mergeCell ref="F124:G124"/>
    <mergeCell ref="J124:K124"/>
    <mergeCell ref="F65:G65"/>
    <mergeCell ref="F135:G135"/>
    <mergeCell ref="A122:D122"/>
    <mergeCell ref="F122:G122"/>
    <mergeCell ref="A87:L87"/>
    <mergeCell ref="A88:L88"/>
    <mergeCell ref="A89:L89"/>
    <mergeCell ref="J100:L100"/>
    <mergeCell ref="A138:D138"/>
    <mergeCell ref="F138:G138"/>
    <mergeCell ref="J138:K138"/>
    <mergeCell ref="J136:K136"/>
    <mergeCell ref="A137:D137"/>
    <mergeCell ref="F136:G136"/>
    <mergeCell ref="J137:K137"/>
    <mergeCell ref="A136:D136"/>
    <mergeCell ref="F137:G137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6:D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A22:H22"/>
    <mergeCell ref="I22:K22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33:L33"/>
    <mergeCell ref="A34:L34"/>
    <mergeCell ref="A35:L35"/>
    <mergeCell ref="A36:L36"/>
    <mergeCell ref="A37:H38"/>
    <mergeCell ref="I37:L38"/>
    <mergeCell ref="A45:H46"/>
    <mergeCell ref="I45:L46"/>
    <mergeCell ref="A39:H40"/>
    <mergeCell ref="I39:L40"/>
    <mergeCell ref="A43:H43"/>
    <mergeCell ref="I43:L43"/>
    <mergeCell ref="A44:H44"/>
    <mergeCell ref="I44:L44"/>
    <mergeCell ref="A41:H42"/>
    <mergeCell ref="I41:L42"/>
    <mergeCell ref="I54:L54"/>
    <mergeCell ref="F53:G53"/>
    <mergeCell ref="A47:H47"/>
    <mergeCell ref="I47:L48"/>
    <mergeCell ref="A48:H48"/>
    <mergeCell ref="A49:L50"/>
    <mergeCell ref="I53:L53"/>
    <mergeCell ref="H51:H52"/>
    <mergeCell ref="I51:L51"/>
    <mergeCell ref="I56:L56"/>
    <mergeCell ref="A57:D57"/>
    <mergeCell ref="F57:G57"/>
    <mergeCell ref="I57:L57"/>
    <mergeCell ref="A51:D52"/>
    <mergeCell ref="F51:G52"/>
    <mergeCell ref="A55:D55"/>
    <mergeCell ref="I52:L52"/>
    <mergeCell ref="A53:D53"/>
    <mergeCell ref="F54:G54"/>
    <mergeCell ref="F60:G60"/>
    <mergeCell ref="I60:L60"/>
    <mergeCell ref="F55:G55"/>
    <mergeCell ref="I55:L55"/>
    <mergeCell ref="A54:D54"/>
    <mergeCell ref="A61:D61"/>
    <mergeCell ref="F61:G61"/>
    <mergeCell ref="I61:L61"/>
    <mergeCell ref="A56:D56"/>
    <mergeCell ref="F56:G56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7:I97"/>
    <mergeCell ref="G99:I99"/>
    <mergeCell ref="G96:I96"/>
    <mergeCell ref="J96:L96"/>
    <mergeCell ref="A91:F91"/>
    <mergeCell ref="G91:I91"/>
    <mergeCell ref="J91:L91"/>
    <mergeCell ref="A95:F95"/>
    <mergeCell ref="G95:I95"/>
    <mergeCell ref="J95:L95"/>
    <mergeCell ref="AC115:AC116"/>
    <mergeCell ref="AB115:AB116"/>
    <mergeCell ref="A102:F102"/>
    <mergeCell ref="G102:I102"/>
    <mergeCell ref="J102:L102"/>
    <mergeCell ref="J97:L97"/>
    <mergeCell ref="A98:F98"/>
    <mergeCell ref="G98:I98"/>
    <mergeCell ref="A99:F99"/>
    <mergeCell ref="A97:F97"/>
    <mergeCell ref="G108:I108"/>
    <mergeCell ref="J108:L108"/>
    <mergeCell ref="X113:AE113"/>
    <mergeCell ref="H114:H116"/>
    <mergeCell ref="I114:O114"/>
    <mergeCell ref="P114:P116"/>
    <mergeCell ref="Q114:W114"/>
    <mergeCell ref="X114:X116"/>
    <mergeCell ref="Y114:AE114"/>
    <mergeCell ref="AD115:AE115"/>
    <mergeCell ref="J99:L99"/>
    <mergeCell ref="A100:F100"/>
    <mergeCell ref="G101:I101"/>
    <mergeCell ref="J101:L101"/>
    <mergeCell ref="G100:I100"/>
    <mergeCell ref="A107:F107"/>
    <mergeCell ref="G107:I107"/>
    <mergeCell ref="J107:L107"/>
    <mergeCell ref="A103:F103"/>
    <mergeCell ref="A105:F106"/>
    <mergeCell ref="G103:I103"/>
    <mergeCell ref="J103:L103"/>
    <mergeCell ref="A104:F104"/>
    <mergeCell ref="G104:I104"/>
    <mergeCell ref="J104:L104"/>
    <mergeCell ref="A112:L112"/>
    <mergeCell ref="G105:I106"/>
    <mergeCell ref="J105:L106"/>
    <mergeCell ref="A109:L109"/>
    <mergeCell ref="A108:F108"/>
    <mergeCell ref="A111:L111"/>
    <mergeCell ref="A110:L110"/>
    <mergeCell ref="Y115:Y116"/>
    <mergeCell ref="U115:U116"/>
    <mergeCell ref="P113:W113"/>
    <mergeCell ref="F113:G116"/>
    <mergeCell ref="H113:O113"/>
    <mergeCell ref="L115:L116"/>
    <mergeCell ref="M115:M116"/>
    <mergeCell ref="N115:O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Q115:Q116"/>
    <mergeCell ref="R115:S116"/>
    <mergeCell ref="T115:T116"/>
    <mergeCell ref="Z115:AA116"/>
    <mergeCell ref="Z117:AA117"/>
    <mergeCell ref="V115:W115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A125:D125"/>
    <mergeCell ref="F125:G125"/>
    <mergeCell ref="J125:K125"/>
    <mergeCell ref="R125:S125"/>
    <mergeCell ref="J122:K122"/>
    <mergeCell ref="A124:D124"/>
    <mergeCell ref="Z124:AA124"/>
    <mergeCell ref="A123:D123"/>
    <mergeCell ref="F123:G123"/>
    <mergeCell ref="J123:K123"/>
    <mergeCell ref="R123:S123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A151:D151"/>
    <mergeCell ref="F151:G151"/>
    <mergeCell ref="J151:K151"/>
    <mergeCell ref="R151:S151"/>
    <mergeCell ref="A150:D150"/>
    <mergeCell ref="Z148:AA148"/>
    <mergeCell ref="A149:D149"/>
    <mergeCell ref="F149:G149"/>
    <mergeCell ref="J149:K149"/>
    <mergeCell ref="R149:S149"/>
    <mergeCell ref="G156:Q156"/>
    <mergeCell ref="A152:D152"/>
    <mergeCell ref="A153:Y153"/>
    <mergeCell ref="Z152:AA152"/>
    <mergeCell ref="F150:G150"/>
    <mergeCell ref="J150:K150"/>
    <mergeCell ref="R150:S150"/>
    <mergeCell ref="Z150:AA150"/>
    <mergeCell ref="Z151:AA151"/>
    <mergeCell ref="F152:G152"/>
    <mergeCell ref="J152:K152"/>
    <mergeCell ref="R152:S152"/>
    <mergeCell ref="O158:Q159"/>
    <mergeCell ref="K157:Q157"/>
    <mergeCell ref="A154:O154"/>
    <mergeCell ref="A155:O155"/>
    <mergeCell ref="G160:H160"/>
    <mergeCell ref="K160:L160"/>
    <mergeCell ref="G157:J159"/>
    <mergeCell ref="G166:H166"/>
    <mergeCell ref="K166:L166"/>
    <mergeCell ref="A156:D160"/>
    <mergeCell ref="E156:E160"/>
    <mergeCell ref="F156:F160"/>
    <mergeCell ref="A161:D161"/>
    <mergeCell ref="G161:H161"/>
    <mergeCell ref="A163:D163"/>
    <mergeCell ref="G163:H163"/>
    <mergeCell ref="K158:N159"/>
    <mergeCell ref="K163:L163"/>
    <mergeCell ref="K161:L161"/>
    <mergeCell ref="A162:D162"/>
    <mergeCell ref="G162:H162"/>
    <mergeCell ref="K162:L162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79:I179"/>
    <mergeCell ref="A183:D183"/>
    <mergeCell ref="F183:I183"/>
    <mergeCell ref="A177:D177"/>
    <mergeCell ref="F177:I177"/>
    <mergeCell ref="A166:D166"/>
    <mergeCell ref="A184:D184"/>
    <mergeCell ref="F184:I184"/>
    <mergeCell ref="A173:D173"/>
    <mergeCell ref="F173:I173"/>
    <mergeCell ref="A174:D174"/>
    <mergeCell ref="F174:I174"/>
    <mergeCell ref="A175:D175"/>
    <mergeCell ref="F175:I175"/>
    <mergeCell ref="A176:D176"/>
    <mergeCell ref="F176:I176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47">
      <selection activeCell="K165" sqref="K165:L165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9" width="11.8515625" style="56" customWidth="1"/>
    <col min="10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6" width="11.28125" style="0" customWidth="1"/>
    <col min="17" max="17" width="11.00390625" style="0" customWidth="1"/>
    <col min="21" max="21" width="10.28125" style="0" customWidth="1"/>
    <col min="23" max="23" width="9.421875" style="0" customWidth="1"/>
    <col min="24" max="25" width="10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17018214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540075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/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/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17558289</v>
      </c>
      <c r="I118" s="67">
        <f>SUM(I121)</f>
        <v>16687414</v>
      </c>
      <c r="J118" s="346">
        <f>SUM(J125)</f>
        <v>330800</v>
      </c>
      <c r="K118" s="512"/>
      <c r="L118" s="68"/>
      <c r="M118" s="111"/>
      <c r="N118" s="112">
        <f>SUM(N121+N122)</f>
        <v>540075</v>
      </c>
      <c r="O118" s="113"/>
      <c r="P118" s="1">
        <f>SUM(P119+P121+P122+P125)</f>
        <v>17558289</v>
      </c>
      <c r="Q118" s="67">
        <f>SUM(Q121)</f>
        <v>16687414</v>
      </c>
      <c r="R118" s="346">
        <f>SUM(R125)</f>
        <v>330800</v>
      </c>
      <c r="S118" s="512"/>
      <c r="T118" s="68"/>
      <c r="U118" s="111"/>
      <c r="V118" s="112">
        <f>SUM(V121+V122)</f>
        <v>540075</v>
      </c>
      <c r="W118" s="113"/>
      <c r="X118" s="1">
        <f>SUM(X119+X121+X122+X125)</f>
        <v>17558289</v>
      </c>
      <c r="Y118" s="67">
        <f>SUM(Y121)</f>
        <v>16687414</v>
      </c>
      <c r="Z118" s="346">
        <f>SUM(Z125)</f>
        <v>330800</v>
      </c>
      <c r="AA118" s="512"/>
      <c r="AB118" s="68"/>
      <c r="AC118" s="111"/>
      <c r="AD118" s="112">
        <f>SUM(AD121+AD122)</f>
        <v>540075</v>
      </c>
      <c r="AE118" s="113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114" t="s">
        <v>116</v>
      </c>
      <c r="J119" s="208" t="s">
        <v>116</v>
      </c>
      <c r="K119" s="511"/>
      <c r="L119" s="55" t="s">
        <v>116</v>
      </c>
      <c r="M119" s="111" t="s">
        <v>116</v>
      </c>
      <c r="N119" s="112"/>
      <c r="O119" s="113" t="s">
        <v>116</v>
      </c>
      <c r="P119" s="25"/>
      <c r="Q119" s="114" t="s">
        <v>116</v>
      </c>
      <c r="R119" s="208" t="s">
        <v>116</v>
      </c>
      <c r="S119" s="511"/>
      <c r="T119" s="55" t="s">
        <v>116</v>
      </c>
      <c r="U119" s="111" t="s">
        <v>116</v>
      </c>
      <c r="V119" s="112"/>
      <c r="W119" s="113" t="s">
        <v>116</v>
      </c>
      <c r="X119" s="25"/>
      <c r="Y119" s="114" t="s">
        <v>116</v>
      </c>
      <c r="Z119" s="208" t="s">
        <v>116</v>
      </c>
      <c r="AA119" s="511"/>
      <c r="AB119" s="55" t="s">
        <v>116</v>
      </c>
      <c r="AC119" s="111" t="s">
        <v>116</v>
      </c>
      <c r="AD119" s="112"/>
      <c r="AE119" s="113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114"/>
      <c r="J120" s="208"/>
      <c r="K120" s="511"/>
      <c r="L120" s="55"/>
      <c r="M120" s="111"/>
      <c r="N120" s="112"/>
      <c r="O120" s="113"/>
      <c r="P120" s="25"/>
      <c r="Q120" s="114"/>
      <c r="R120" s="208"/>
      <c r="S120" s="511"/>
      <c r="T120" s="55"/>
      <c r="U120" s="111"/>
      <c r="V120" s="112"/>
      <c r="W120" s="113"/>
      <c r="X120" s="25"/>
      <c r="Y120" s="114"/>
      <c r="Z120" s="208"/>
      <c r="AA120" s="511"/>
      <c r="AB120" s="55"/>
      <c r="AC120" s="111"/>
      <c r="AD120" s="112"/>
      <c r="AE120" s="113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17037912</v>
      </c>
      <c r="I121" s="114">
        <v>16687414</v>
      </c>
      <c r="J121" s="208" t="s">
        <v>116</v>
      </c>
      <c r="K121" s="511"/>
      <c r="L121" s="55" t="s">
        <v>116</v>
      </c>
      <c r="M121" s="111"/>
      <c r="N121" s="115">
        <v>350498</v>
      </c>
      <c r="O121" s="113"/>
      <c r="P121" s="25">
        <f>SUM(Q121+U121+V121)</f>
        <v>17037912</v>
      </c>
      <c r="Q121" s="114">
        <v>16687414</v>
      </c>
      <c r="R121" s="208" t="s">
        <v>116</v>
      </c>
      <c r="S121" s="511"/>
      <c r="T121" s="55" t="s">
        <v>116</v>
      </c>
      <c r="U121" s="111"/>
      <c r="V121" s="115">
        <v>350498</v>
      </c>
      <c r="W121" s="113"/>
      <c r="X121" s="25">
        <f>SUM(Y121+AC121+AD121)</f>
        <v>17037912</v>
      </c>
      <c r="Y121" s="114">
        <v>16687414</v>
      </c>
      <c r="Z121" s="208" t="s">
        <v>116</v>
      </c>
      <c r="AA121" s="511"/>
      <c r="AB121" s="55" t="s">
        <v>116</v>
      </c>
      <c r="AC121" s="111"/>
      <c r="AD121" s="115">
        <v>350498</v>
      </c>
      <c r="AE121" s="113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189577</v>
      </c>
      <c r="I122" s="114"/>
      <c r="J122" s="208" t="s">
        <v>116</v>
      </c>
      <c r="K122" s="511"/>
      <c r="L122" s="55" t="s">
        <v>116</v>
      </c>
      <c r="M122" s="111"/>
      <c r="N122" s="115">
        <v>189577</v>
      </c>
      <c r="O122" s="113"/>
      <c r="P122" s="25">
        <f>SUM(Q122+U122+V122)</f>
        <v>189577</v>
      </c>
      <c r="Q122" s="114"/>
      <c r="R122" s="208" t="s">
        <v>116</v>
      </c>
      <c r="S122" s="511"/>
      <c r="T122" s="55" t="s">
        <v>116</v>
      </c>
      <c r="U122" s="111"/>
      <c r="V122" s="115">
        <v>189577</v>
      </c>
      <c r="W122" s="113"/>
      <c r="X122" s="25">
        <f>SUM(Y122+AC122+AD122)</f>
        <v>189577</v>
      </c>
      <c r="Y122" s="114"/>
      <c r="Z122" s="208" t="s">
        <v>116</v>
      </c>
      <c r="AA122" s="511"/>
      <c r="AB122" s="55" t="s">
        <v>116</v>
      </c>
      <c r="AC122" s="111"/>
      <c r="AD122" s="115">
        <v>189577</v>
      </c>
      <c r="AE122" s="113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114" t="s">
        <v>116</v>
      </c>
      <c r="J123" s="208" t="s">
        <v>116</v>
      </c>
      <c r="K123" s="511"/>
      <c r="L123" s="55" t="s">
        <v>116</v>
      </c>
      <c r="M123" s="111" t="s">
        <v>116</v>
      </c>
      <c r="N123" s="112"/>
      <c r="O123" s="113" t="s">
        <v>116</v>
      </c>
      <c r="P123" s="25"/>
      <c r="Q123" s="114" t="s">
        <v>116</v>
      </c>
      <c r="R123" s="208" t="s">
        <v>116</v>
      </c>
      <c r="S123" s="511"/>
      <c r="T123" s="55" t="s">
        <v>116</v>
      </c>
      <c r="U123" s="111" t="s">
        <v>116</v>
      </c>
      <c r="V123" s="112"/>
      <c r="W123" s="113" t="s">
        <v>116</v>
      </c>
      <c r="X123" s="25"/>
      <c r="Y123" s="114" t="s">
        <v>116</v>
      </c>
      <c r="Z123" s="208" t="s">
        <v>116</v>
      </c>
      <c r="AA123" s="511"/>
      <c r="AB123" s="55" t="s">
        <v>116</v>
      </c>
      <c r="AC123" s="111" t="s">
        <v>116</v>
      </c>
      <c r="AD123" s="112"/>
      <c r="AE123" s="113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114" t="s">
        <v>116</v>
      </c>
      <c r="J124" s="208" t="s">
        <v>116</v>
      </c>
      <c r="K124" s="511"/>
      <c r="L124" s="55" t="s">
        <v>116</v>
      </c>
      <c r="M124" s="111" t="s">
        <v>116</v>
      </c>
      <c r="N124" s="112"/>
      <c r="O124" s="113" t="s">
        <v>116</v>
      </c>
      <c r="P124" s="25"/>
      <c r="Q124" s="114" t="s">
        <v>116</v>
      </c>
      <c r="R124" s="208" t="s">
        <v>116</v>
      </c>
      <c r="S124" s="511"/>
      <c r="T124" s="55" t="s">
        <v>116</v>
      </c>
      <c r="U124" s="111" t="s">
        <v>116</v>
      </c>
      <c r="V124" s="112"/>
      <c r="W124" s="113" t="s">
        <v>116</v>
      </c>
      <c r="X124" s="25"/>
      <c r="Y124" s="114" t="s">
        <v>116</v>
      </c>
      <c r="Z124" s="208" t="s">
        <v>116</v>
      </c>
      <c r="AA124" s="511"/>
      <c r="AB124" s="55" t="s">
        <v>116</v>
      </c>
      <c r="AC124" s="111" t="s">
        <v>116</v>
      </c>
      <c r="AD124" s="112"/>
      <c r="AE124" s="113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330800</v>
      </c>
      <c r="I125" s="114" t="s">
        <v>116</v>
      </c>
      <c r="J125" s="208">
        <f>311600+19200</f>
        <v>330800</v>
      </c>
      <c r="K125" s="511"/>
      <c r="L125" s="55"/>
      <c r="M125" s="111" t="s">
        <v>116</v>
      </c>
      <c r="N125" s="112" t="s">
        <v>116</v>
      </c>
      <c r="O125" s="113" t="s">
        <v>116</v>
      </c>
      <c r="P125" s="25">
        <f>SUM(R125+T125)</f>
        <v>330800</v>
      </c>
      <c r="Q125" s="114" t="s">
        <v>116</v>
      </c>
      <c r="R125" s="208">
        <f>311600+19200</f>
        <v>330800</v>
      </c>
      <c r="S125" s="511"/>
      <c r="T125" s="55"/>
      <c r="U125" s="111" t="s">
        <v>116</v>
      </c>
      <c r="V125" s="112" t="s">
        <v>116</v>
      </c>
      <c r="W125" s="113" t="s">
        <v>116</v>
      </c>
      <c r="X125" s="25">
        <f>SUM(Z125+AB125)</f>
        <v>330800</v>
      </c>
      <c r="Y125" s="114" t="s">
        <v>116</v>
      </c>
      <c r="Z125" s="208">
        <f>311600+19200</f>
        <v>330800</v>
      </c>
      <c r="AA125" s="511"/>
      <c r="AB125" s="55"/>
      <c r="AC125" s="111" t="s">
        <v>116</v>
      </c>
      <c r="AD125" s="112" t="s">
        <v>116</v>
      </c>
      <c r="AE125" s="113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114" t="s">
        <v>116</v>
      </c>
      <c r="J126" s="208" t="s">
        <v>116</v>
      </c>
      <c r="K126" s="511"/>
      <c r="L126" s="55" t="s">
        <v>116</v>
      </c>
      <c r="M126" s="111" t="s">
        <v>116</v>
      </c>
      <c r="N126" s="112"/>
      <c r="O126" s="113"/>
      <c r="P126" s="25"/>
      <c r="Q126" s="114" t="s">
        <v>116</v>
      </c>
      <c r="R126" s="208" t="s">
        <v>116</v>
      </c>
      <c r="S126" s="511"/>
      <c r="T126" s="55" t="s">
        <v>116</v>
      </c>
      <c r="U126" s="111" t="s">
        <v>116</v>
      </c>
      <c r="V126" s="112"/>
      <c r="W126" s="113"/>
      <c r="X126" s="25"/>
      <c r="Y126" s="114" t="s">
        <v>116</v>
      </c>
      <c r="Z126" s="208" t="s">
        <v>116</v>
      </c>
      <c r="AA126" s="511"/>
      <c r="AB126" s="55" t="s">
        <v>116</v>
      </c>
      <c r="AC126" s="111" t="s">
        <v>116</v>
      </c>
      <c r="AD126" s="112"/>
      <c r="AE126" s="113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114" t="s">
        <v>116</v>
      </c>
      <c r="J127" s="208" t="s">
        <v>116</v>
      </c>
      <c r="K127" s="511"/>
      <c r="L127" s="55" t="s">
        <v>116</v>
      </c>
      <c r="M127" s="111" t="s">
        <v>116</v>
      </c>
      <c r="N127" s="112"/>
      <c r="O127" s="113" t="s">
        <v>116</v>
      </c>
      <c r="P127" s="25"/>
      <c r="Q127" s="114" t="s">
        <v>116</v>
      </c>
      <c r="R127" s="208" t="s">
        <v>116</v>
      </c>
      <c r="S127" s="511"/>
      <c r="T127" s="55" t="s">
        <v>116</v>
      </c>
      <c r="U127" s="111" t="s">
        <v>116</v>
      </c>
      <c r="V127" s="112"/>
      <c r="W127" s="113" t="s">
        <v>116</v>
      </c>
      <c r="X127" s="25"/>
      <c r="Y127" s="114" t="s">
        <v>116</v>
      </c>
      <c r="Z127" s="208" t="s">
        <v>116</v>
      </c>
      <c r="AA127" s="511"/>
      <c r="AB127" s="55" t="s">
        <v>116</v>
      </c>
      <c r="AC127" s="111" t="s">
        <v>116</v>
      </c>
      <c r="AD127" s="112"/>
      <c r="AE127" s="113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114"/>
      <c r="J128" s="208"/>
      <c r="K128" s="511"/>
      <c r="L128" s="55"/>
      <c r="M128" s="111"/>
      <c r="N128" s="116"/>
      <c r="O128" s="113"/>
      <c r="P128" s="25"/>
      <c r="Q128" s="114"/>
      <c r="R128" s="208"/>
      <c r="S128" s="511"/>
      <c r="T128" s="55"/>
      <c r="U128" s="111"/>
      <c r="V128" s="116"/>
      <c r="W128" s="113"/>
      <c r="X128" s="25"/>
      <c r="Y128" s="114"/>
      <c r="Z128" s="208"/>
      <c r="AA128" s="511"/>
      <c r="AB128" s="55"/>
      <c r="AC128" s="111"/>
      <c r="AD128" s="116"/>
      <c r="AE128" s="113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17558289</v>
      </c>
      <c r="I129" s="25">
        <f>SUM(I130+I134+I139+I141+I142)</f>
        <v>16687414</v>
      </c>
      <c r="J129" s="208">
        <f>SUM(J130+J134+J139+J141+J142)</f>
        <v>330800</v>
      </c>
      <c r="K129" s="511"/>
      <c r="L129" s="55"/>
      <c r="M129" s="117"/>
      <c r="N129" s="104">
        <f>SUM(N130+N134+N139+N141+N142)</f>
        <v>540075</v>
      </c>
      <c r="O129" s="118"/>
      <c r="P129" s="25">
        <f>SUM(P130+P134+P139+P141+P142)</f>
        <v>17558289</v>
      </c>
      <c r="Q129" s="25">
        <f>SUM(Q130+Q134+Q139+Q141+Q142)</f>
        <v>16687414</v>
      </c>
      <c r="R129" s="208">
        <f>SUM(R130+R134+R139+R141+R142)</f>
        <v>330800</v>
      </c>
      <c r="S129" s="511"/>
      <c r="T129" s="55"/>
      <c r="U129" s="117"/>
      <c r="V129" s="104">
        <f>SUM(V130+V134+V139+V141+V142)</f>
        <v>540075</v>
      </c>
      <c r="W129" s="118"/>
      <c r="X129" s="25">
        <f>SUM(X130+X134+X139+X141+X142)</f>
        <v>17558289</v>
      </c>
      <c r="Y129" s="25">
        <f>SUM(Y130+Y134+Y139+Y141+Y142)</f>
        <v>16687414</v>
      </c>
      <c r="Z129" s="208">
        <f>SUM(Z130+Z134+Z139+Z141+Z142)</f>
        <v>330800</v>
      </c>
      <c r="AA129" s="511"/>
      <c r="AB129" s="55"/>
      <c r="AC129" s="117"/>
      <c r="AD129" s="104">
        <f>SUM(AD130+AD134+AD139+AD141+AD142)</f>
        <v>540075</v>
      </c>
      <c r="AE129" s="118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12817000</v>
      </c>
      <c r="I130" s="25">
        <f>SUM(I131:I132)</f>
        <v>12817000</v>
      </c>
      <c r="J130" s="208"/>
      <c r="K130" s="511"/>
      <c r="L130" s="55"/>
      <c r="M130" s="111"/>
      <c r="N130" s="119"/>
      <c r="O130" s="113"/>
      <c r="P130" s="25">
        <f>SUM(P131:P132)</f>
        <v>12817000</v>
      </c>
      <c r="Q130" s="25">
        <f>SUM(Q131:Q132)</f>
        <v>12817000</v>
      </c>
      <c r="R130" s="208"/>
      <c r="S130" s="511"/>
      <c r="T130" s="55"/>
      <c r="U130" s="111"/>
      <c r="V130" s="119"/>
      <c r="W130" s="113"/>
      <c r="X130" s="25">
        <f>SUM(X131:X132)</f>
        <v>12817000</v>
      </c>
      <c r="Y130" s="25">
        <f>SUM(Y131:Y132)</f>
        <v>12817000</v>
      </c>
      <c r="Z130" s="208"/>
      <c r="AA130" s="511"/>
      <c r="AB130" s="55"/>
      <c r="AC130" s="111"/>
      <c r="AD130" s="119"/>
      <c r="AE130" s="113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12817000</v>
      </c>
      <c r="I131" s="114">
        <v>12817000</v>
      </c>
      <c r="J131" s="208"/>
      <c r="K131" s="511"/>
      <c r="L131" s="55"/>
      <c r="M131" s="111"/>
      <c r="N131" s="112"/>
      <c r="O131" s="113"/>
      <c r="P131" s="25">
        <f>SUM(Q131+U131+V131)</f>
        <v>12817000</v>
      </c>
      <c r="Q131" s="114">
        <v>12817000</v>
      </c>
      <c r="R131" s="208"/>
      <c r="S131" s="511"/>
      <c r="T131" s="55"/>
      <c r="U131" s="111"/>
      <c r="V131" s="112"/>
      <c r="W131" s="113"/>
      <c r="X131" s="25">
        <f>SUM(Y131+AC131+AD131)</f>
        <v>12817000</v>
      </c>
      <c r="Y131" s="114">
        <v>12817000</v>
      </c>
      <c r="Z131" s="208"/>
      <c r="AA131" s="511"/>
      <c r="AB131" s="55"/>
      <c r="AC131" s="111"/>
      <c r="AD131" s="112"/>
      <c r="AE131" s="113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114"/>
      <c r="J132" s="208"/>
      <c r="K132" s="511"/>
      <c r="L132" s="55"/>
      <c r="M132" s="111"/>
      <c r="N132" s="112"/>
      <c r="O132" s="113"/>
      <c r="P132" s="25"/>
      <c r="Q132" s="114"/>
      <c r="R132" s="208"/>
      <c r="S132" s="511"/>
      <c r="T132" s="55"/>
      <c r="U132" s="111"/>
      <c r="V132" s="112"/>
      <c r="W132" s="113"/>
      <c r="X132" s="25"/>
      <c r="Y132" s="114"/>
      <c r="Z132" s="208"/>
      <c r="AA132" s="511"/>
      <c r="AB132" s="55"/>
      <c r="AC132" s="111"/>
      <c r="AD132" s="112"/>
      <c r="AE132" s="113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114"/>
      <c r="J133" s="208"/>
      <c r="K133" s="511"/>
      <c r="L133" s="55"/>
      <c r="M133" s="111"/>
      <c r="N133" s="112"/>
      <c r="O133" s="113"/>
      <c r="P133" s="25"/>
      <c r="Q133" s="114"/>
      <c r="R133" s="208"/>
      <c r="S133" s="511"/>
      <c r="T133" s="55"/>
      <c r="U133" s="111"/>
      <c r="V133" s="112"/>
      <c r="W133" s="113"/>
      <c r="X133" s="25"/>
      <c r="Y133" s="114"/>
      <c r="Z133" s="208"/>
      <c r="AA133" s="511"/>
      <c r="AB133" s="55"/>
      <c r="AC133" s="111"/>
      <c r="AD133" s="112"/>
      <c r="AE133" s="113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45864</v>
      </c>
      <c r="I134" s="114">
        <f>SUM(I136:I138)</f>
        <v>45864</v>
      </c>
      <c r="J134" s="208"/>
      <c r="K134" s="511"/>
      <c r="L134" s="55"/>
      <c r="M134" s="111"/>
      <c r="N134" s="112"/>
      <c r="O134" s="113"/>
      <c r="P134" s="25">
        <f>SUM(Q134+U134+V134)</f>
        <v>45864</v>
      </c>
      <c r="Q134" s="114">
        <f>SUM(Q136:Q138)</f>
        <v>45864</v>
      </c>
      <c r="R134" s="208"/>
      <c r="S134" s="511"/>
      <c r="T134" s="55"/>
      <c r="U134" s="111"/>
      <c r="V134" s="112"/>
      <c r="W134" s="113"/>
      <c r="X134" s="25">
        <f>SUM(Y134+AC134+AD134)</f>
        <v>45864</v>
      </c>
      <c r="Y134" s="114">
        <f>SUM(Y136:Y138)</f>
        <v>45864</v>
      </c>
      <c r="Z134" s="208"/>
      <c r="AA134" s="511"/>
      <c r="AB134" s="55"/>
      <c r="AC134" s="111"/>
      <c r="AD134" s="112"/>
      <c r="AE134" s="113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114"/>
      <c r="J135" s="208"/>
      <c r="K135" s="511"/>
      <c r="L135" s="55"/>
      <c r="M135" s="111"/>
      <c r="N135" s="112"/>
      <c r="O135" s="113"/>
      <c r="P135" s="25"/>
      <c r="Q135" s="114"/>
      <c r="R135" s="208"/>
      <c r="S135" s="511"/>
      <c r="T135" s="55"/>
      <c r="U135" s="111"/>
      <c r="V135" s="112"/>
      <c r="W135" s="113"/>
      <c r="X135" s="25"/>
      <c r="Y135" s="114"/>
      <c r="Z135" s="208"/>
      <c r="AA135" s="511"/>
      <c r="AB135" s="55"/>
      <c r="AC135" s="111"/>
      <c r="AD135" s="112"/>
      <c r="AE135" s="113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45864</v>
      </c>
      <c r="I136" s="114">
        <v>45864</v>
      </c>
      <c r="J136" s="208"/>
      <c r="K136" s="511"/>
      <c r="L136" s="55"/>
      <c r="M136" s="111"/>
      <c r="N136" s="112"/>
      <c r="O136" s="113"/>
      <c r="P136" s="25">
        <f>SUM(Q136+U136+V136)</f>
        <v>45864</v>
      </c>
      <c r="Q136" s="114">
        <v>45864</v>
      </c>
      <c r="R136" s="208"/>
      <c r="S136" s="511"/>
      <c r="T136" s="55"/>
      <c r="U136" s="111"/>
      <c r="V136" s="112"/>
      <c r="W136" s="113"/>
      <c r="X136" s="25">
        <f>SUM(Y136+AC136+AD136)</f>
        <v>45864</v>
      </c>
      <c r="Y136" s="114">
        <v>45864</v>
      </c>
      <c r="Z136" s="208"/>
      <c r="AA136" s="511"/>
      <c r="AB136" s="55"/>
      <c r="AC136" s="111"/>
      <c r="AD136" s="112"/>
      <c r="AE136" s="113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114">
        <v>0</v>
      </c>
      <c r="J137" s="208"/>
      <c r="K137" s="511"/>
      <c r="L137" s="55"/>
      <c r="M137" s="111"/>
      <c r="N137" s="112"/>
      <c r="O137" s="113"/>
      <c r="P137" s="25">
        <f>SUM(Q137+U137+V137)</f>
        <v>0</v>
      </c>
      <c r="Q137" s="114">
        <v>0</v>
      </c>
      <c r="R137" s="208"/>
      <c r="S137" s="511"/>
      <c r="T137" s="55"/>
      <c r="U137" s="111"/>
      <c r="V137" s="112"/>
      <c r="W137" s="113"/>
      <c r="X137" s="25">
        <f>SUM(Y137+AC137+AD137)</f>
        <v>0</v>
      </c>
      <c r="Y137" s="114">
        <v>0</v>
      </c>
      <c r="Z137" s="208"/>
      <c r="AA137" s="511"/>
      <c r="AB137" s="55"/>
      <c r="AC137" s="111"/>
      <c r="AD137" s="112"/>
      <c r="AE137" s="113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114">
        <v>0</v>
      </c>
      <c r="J138" s="208"/>
      <c r="K138" s="511"/>
      <c r="L138" s="55"/>
      <c r="M138" s="111"/>
      <c r="N138" s="112"/>
      <c r="O138" s="113"/>
      <c r="P138" s="25">
        <f>SUM(Q138+U138+V138)</f>
        <v>0</v>
      </c>
      <c r="Q138" s="114">
        <v>0</v>
      </c>
      <c r="R138" s="208"/>
      <c r="S138" s="511"/>
      <c r="T138" s="55"/>
      <c r="U138" s="111"/>
      <c r="V138" s="112"/>
      <c r="W138" s="113"/>
      <c r="X138" s="25">
        <f>SUM(Y138+AC138+AD138)</f>
        <v>0</v>
      </c>
      <c r="Y138" s="114">
        <v>0</v>
      </c>
      <c r="Z138" s="208"/>
      <c r="AA138" s="511"/>
      <c r="AB138" s="55"/>
      <c r="AC138" s="111"/>
      <c r="AD138" s="112"/>
      <c r="AE138" s="113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114"/>
      <c r="J139" s="208"/>
      <c r="K139" s="511"/>
      <c r="L139" s="55"/>
      <c r="M139" s="111"/>
      <c r="N139" s="112"/>
      <c r="O139" s="113"/>
      <c r="P139" s="25"/>
      <c r="Q139" s="114"/>
      <c r="R139" s="208"/>
      <c r="S139" s="511"/>
      <c r="T139" s="55"/>
      <c r="U139" s="111"/>
      <c r="V139" s="112"/>
      <c r="W139" s="113"/>
      <c r="X139" s="25"/>
      <c r="Y139" s="114"/>
      <c r="Z139" s="208"/>
      <c r="AA139" s="511"/>
      <c r="AB139" s="55"/>
      <c r="AC139" s="111"/>
      <c r="AD139" s="112"/>
      <c r="AE139" s="113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114"/>
      <c r="J140" s="208"/>
      <c r="K140" s="511"/>
      <c r="L140" s="55"/>
      <c r="M140" s="111"/>
      <c r="N140" s="112"/>
      <c r="O140" s="113"/>
      <c r="P140" s="25"/>
      <c r="Q140" s="114"/>
      <c r="R140" s="208"/>
      <c r="S140" s="511"/>
      <c r="T140" s="55"/>
      <c r="U140" s="111"/>
      <c r="V140" s="112"/>
      <c r="W140" s="113"/>
      <c r="X140" s="25"/>
      <c r="Y140" s="114"/>
      <c r="Z140" s="208"/>
      <c r="AA140" s="511"/>
      <c r="AB140" s="55"/>
      <c r="AC140" s="111"/>
      <c r="AD140" s="112"/>
      <c r="AE140" s="113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114"/>
      <c r="J141" s="208"/>
      <c r="K141" s="511"/>
      <c r="L141" s="55"/>
      <c r="M141" s="111"/>
      <c r="N141" s="112"/>
      <c r="O141" s="113"/>
      <c r="P141" s="25"/>
      <c r="Q141" s="114"/>
      <c r="R141" s="208"/>
      <c r="S141" s="511"/>
      <c r="T141" s="55"/>
      <c r="U141" s="111"/>
      <c r="V141" s="112"/>
      <c r="W141" s="113"/>
      <c r="X141" s="25"/>
      <c r="Y141" s="114"/>
      <c r="Z141" s="208"/>
      <c r="AA141" s="511"/>
      <c r="AB141" s="55"/>
      <c r="AC141" s="111"/>
      <c r="AD141" s="112"/>
      <c r="AE141" s="113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4695425</v>
      </c>
      <c r="I142" s="114">
        <v>3824550</v>
      </c>
      <c r="J142" s="208">
        <v>330800</v>
      </c>
      <c r="K142" s="511"/>
      <c r="L142" s="55"/>
      <c r="M142" s="111"/>
      <c r="N142" s="115">
        <v>540075</v>
      </c>
      <c r="O142" s="113"/>
      <c r="P142" s="25">
        <f>SUM(Q142+R142+V142)</f>
        <v>4695425</v>
      </c>
      <c r="Q142" s="114">
        <v>3824550</v>
      </c>
      <c r="R142" s="208">
        <v>330800</v>
      </c>
      <c r="S142" s="511"/>
      <c r="T142" s="55"/>
      <c r="U142" s="111"/>
      <c r="V142" s="115">
        <v>540075</v>
      </c>
      <c r="W142" s="113"/>
      <c r="X142" s="25">
        <f>SUM(Y142+Z142+AD142)</f>
        <v>4695425</v>
      </c>
      <c r="Y142" s="114">
        <v>3824550</v>
      </c>
      <c r="Z142" s="208">
        <v>330800</v>
      </c>
      <c r="AA142" s="511"/>
      <c r="AB142" s="55"/>
      <c r="AC142" s="111"/>
      <c r="AD142" s="115">
        <v>540075</v>
      </c>
      <c r="AE142" s="113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114"/>
      <c r="J143" s="208"/>
      <c r="K143" s="511"/>
      <c r="L143" s="55"/>
      <c r="M143" s="111"/>
      <c r="N143" s="112"/>
      <c r="O143" s="113"/>
      <c r="P143" s="25"/>
      <c r="Q143" s="114"/>
      <c r="R143" s="208"/>
      <c r="S143" s="511"/>
      <c r="T143" s="55"/>
      <c r="U143" s="111"/>
      <c r="V143" s="112"/>
      <c r="W143" s="113"/>
      <c r="X143" s="25"/>
      <c r="Y143" s="114"/>
      <c r="Z143" s="208"/>
      <c r="AA143" s="511"/>
      <c r="AB143" s="55"/>
      <c r="AC143" s="111"/>
      <c r="AD143" s="112"/>
      <c r="AE143" s="113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114"/>
      <c r="J144" s="208"/>
      <c r="K144" s="511"/>
      <c r="L144" s="55"/>
      <c r="M144" s="111"/>
      <c r="N144" s="112"/>
      <c r="O144" s="113"/>
      <c r="P144" s="25"/>
      <c r="Q144" s="114"/>
      <c r="R144" s="208"/>
      <c r="S144" s="511"/>
      <c r="T144" s="55"/>
      <c r="U144" s="111"/>
      <c r="V144" s="112"/>
      <c r="W144" s="113"/>
      <c r="X144" s="25"/>
      <c r="Y144" s="114"/>
      <c r="Z144" s="208"/>
      <c r="AA144" s="511"/>
      <c r="AB144" s="55"/>
      <c r="AC144" s="111"/>
      <c r="AD144" s="112"/>
      <c r="AE144" s="113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114"/>
      <c r="J145" s="208"/>
      <c r="K145" s="511"/>
      <c r="L145" s="55"/>
      <c r="M145" s="111"/>
      <c r="N145" s="112"/>
      <c r="O145" s="113"/>
      <c r="P145" s="25"/>
      <c r="Q145" s="114"/>
      <c r="R145" s="208"/>
      <c r="S145" s="511"/>
      <c r="T145" s="55"/>
      <c r="U145" s="111"/>
      <c r="V145" s="112"/>
      <c r="W145" s="113"/>
      <c r="X145" s="25"/>
      <c r="Y145" s="114"/>
      <c r="Z145" s="208"/>
      <c r="AA145" s="511"/>
      <c r="AB145" s="55"/>
      <c r="AC145" s="111"/>
      <c r="AD145" s="112"/>
      <c r="AE145" s="113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66"/>
      <c r="R146" s="208"/>
      <c r="S146" s="209"/>
      <c r="T146" s="55"/>
      <c r="U146" s="69"/>
      <c r="V146" s="70"/>
      <c r="W146" s="19"/>
      <c r="X146" s="25"/>
      <c r="Y146" s="66"/>
      <c r="Z146" s="208"/>
      <c r="AA146" s="209"/>
      <c r="AB146" s="55"/>
      <c r="AC146" s="69"/>
      <c r="AD146" s="70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95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4695425</v>
      </c>
      <c r="H162" s="366"/>
      <c r="I162" s="76">
        <f>SUM(M162+P162)</f>
        <v>4695425</v>
      </c>
      <c r="J162" s="77">
        <f>SUM(N162+Q162)</f>
        <v>4695425</v>
      </c>
      <c r="K162" s="367">
        <f>SUM(K163+K165)</f>
        <v>4155350</v>
      </c>
      <c r="L162" s="504"/>
      <c r="M162" s="94">
        <f>SUM(M163+M165)</f>
        <v>4155350</v>
      </c>
      <c r="N162" s="94">
        <f>SUM(N163+N165)</f>
        <v>4155350</v>
      </c>
      <c r="O162" s="105">
        <f>SUM(O163+O165)</f>
        <v>540075</v>
      </c>
      <c r="P162" s="42">
        <f>SUM(P163+P165)</f>
        <v>540075</v>
      </c>
      <c r="Q162" s="110">
        <f>SUM(Q163+Q165)</f>
        <v>540075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96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4695425</v>
      </c>
      <c r="H165" s="366"/>
      <c r="I165" s="76">
        <f>SUM(M165+P165)</f>
        <v>4695425</v>
      </c>
      <c r="J165" s="77">
        <f>SUM(N165+Q165)</f>
        <v>4695425</v>
      </c>
      <c r="K165" s="367">
        <v>4155350</v>
      </c>
      <c r="L165" s="504"/>
      <c r="M165" s="106">
        <v>4155350</v>
      </c>
      <c r="N165" s="94">
        <v>4155350</v>
      </c>
      <c r="O165" s="40">
        <v>540075</v>
      </c>
      <c r="P165" s="40">
        <v>540075</v>
      </c>
      <c r="Q165" s="40">
        <v>540075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F176:I176"/>
    <mergeCell ref="A174:D174"/>
    <mergeCell ref="F174:I174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66:D166"/>
    <mergeCell ref="G166:H166"/>
    <mergeCell ref="K166:L166"/>
    <mergeCell ref="A177:D177"/>
    <mergeCell ref="F177:I177"/>
    <mergeCell ref="A175:D175"/>
    <mergeCell ref="F175:I175"/>
    <mergeCell ref="A176:D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G160:H160"/>
    <mergeCell ref="K160:L160"/>
    <mergeCell ref="A153:Y153"/>
    <mergeCell ref="K158:N159"/>
    <mergeCell ref="O158:Q159"/>
    <mergeCell ref="K157:Q157"/>
    <mergeCell ref="A156:D160"/>
    <mergeCell ref="E156:E160"/>
    <mergeCell ref="F156:F160"/>
    <mergeCell ref="A154:O154"/>
    <mergeCell ref="A155:O155"/>
    <mergeCell ref="G156:Q156"/>
    <mergeCell ref="G157:J159"/>
    <mergeCell ref="A151:D151"/>
    <mergeCell ref="F151:G151"/>
    <mergeCell ref="J151:K151"/>
    <mergeCell ref="A152:D152"/>
    <mergeCell ref="F152:G152"/>
    <mergeCell ref="J152:K152"/>
    <mergeCell ref="R151:S151"/>
    <mergeCell ref="Z152:AA152"/>
    <mergeCell ref="F150:G150"/>
    <mergeCell ref="J150:K150"/>
    <mergeCell ref="R150:S150"/>
    <mergeCell ref="Z150:AA150"/>
    <mergeCell ref="Z151:AA151"/>
    <mergeCell ref="R152:S152"/>
    <mergeCell ref="A150:D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R122:S122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4:AA124"/>
    <mergeCell ref="A123:D123"/>
    <mergeCell ref="F123:G123"/>
    <mergeCell ref="J123:K123"/>
    <mergeCell ref="R123:S123"/>
    <mergeCell ref="A124:D124"/>
    <mergeCell ref="F124:G124"/>
    <mergeCell ref="J124:K124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J97:L97"/>
    <mergeCell ref="A98:F98"/>
    <mergeCell ref="G98:I98"/>
    <mergeCell ref="A99:F99"/>
    <mergeCell ref="A97:F97"/>
    <mergeCell ref="G97:I97"/>
    <mergeCell ref="G99:I99"/>
    <mergeCell ref="J99:L99"/>
    <mergeCell ref="G96:I96"/>
    <mergeCell ref="J96:L96"/>
    <mergeCell ref="A91:F91"/>
    <mergeCell ref="G91:I91"/>
    <mergeCell ref="J91:L91"/>
    <mergeCell ref="A95:F95"/>
    <mergeCell ref="G95:I95"/>
    <mergeCell ref="J95:L95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3:G53"/>
    <mergeCell ref="F55:G55"/>
    <mergeCell ref="I55:L55"/>
    <mergeCell ref="A54:D54"/>
    <mergeCell ref="I53:L53"/>
    <mergeCell ref="I47:L48"/>
    <mergeCell ref="A48:H48"/>
    <mergeCell ref="A49:L50"/>
    <mergeCell ref="F57:G57"/>
    <mergeCell ref="I57:L57"/>
    <mergeCell ref="A51:D52"/>
    <mergeCell ref="F51:G52"/>
    <mergeCell ref="A55:D55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1:D1"/>
    <mergeCell ref="F1:G1"/>
    <mergeCell ref="H1:L1"/>
    <mergeCell ref="C2:D2"/>
    <mergeCell ref="F2:G2"/>
    <mergeCell ref="H2:L2"/>
    <mergeCell ref="A138:D138"/>
    <mergeCell ref="F138:G138"/>
    <mergeCell ref="J138:K138"/>
    <mergeCell ref="J136:K136"/>
    <mergeCell ref="A137:D137"/>
    <mergeCell ref="F136:G136"/>
    <mergeCell ref="J137:K137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J122:K122"/>
    <mergeCell ref="F66:G66"/>
    <mergeCell ref="I66:L66"/>
    <mergeCell ref="A67:D67"/>
    <mergeCell ref="F67:G67"/>
    <mergeCell ref="I67:L67"/>
    <mergeCell ref="A65:D65"/>
    <mergeCell ref="F65:G65"/>
    <mergeCell ref="A69:D69"/>
    <mergeCell ref="F69:G69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A75:D76"/>
    <mergeCell ref="F75:G76"/>
    <mergeCell ref="H75:H76"/>
    <mergeCell ref="I75:L75"/>
    <mergeCell ref="I76:L76"/>
    <mergeCell ref="A73:D73"/>
    <mergeCell ref="F73:G73"/>
    <mergeCell ref="I73:L73"/>
    <mergeCell ref="A71:D71"/>
    <mergeCell ref="F71:G71"/>
    <mergeCell ref="I71:L71"/>
    <mergeCell ref="A72:D72"/>
    <mergeCell ref="F72:G72"/>
    <mergeCell ref="I72:L72"/>
    <mergeCell ref="A77:D77"/>
    <mergeCell ref="F77:G77"/>
    <mergeCell ref="I77:L77"/>
    <mergeCell ref="A78:D78"/>
    <mergeCell ref="F78:G78"/>
    <mergeCell ref="I78:L78"/>
    <mergeCell ref="A79:D79"/>
    <mergeCell ref="F79:G79"/>
    <mergeCell ref="I79:L79"/>
    <mergeCell ref="A80:D80"/>
    <mergeCell ref="F80:G80"/>
    <mergeCell ref="I80:L80"/>
    <mergeCell ref="A81:D81"/>
    <mergeCell ref="F81:G81"/>
    <mergeCell ref="I81:L81"/>
    <mergeCell ref="A82:D82"/>
    <mergeCell ref="F82:G82"/>
    <mergeCell ref="I82:L82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R137:S137"/>
    <mergeCell ref="R138:S138"/>
    <mergeCell ref="Z122:AA122"/>
    <mergeCell ref="Z136:AA136"/>
    <mergeCell ref="Z137:AA137"/>
    <mergeCell ref="Z138:AA138"/>
    <mergeCell ref="R136:S136"/>
    <mergeCell ref="Z123:AA123"/>
    <mergeCell ref="R124:S124"/>
    <mergeCell ref="Z125:AA125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80">
      <selection activeCell="AD121" sqref="AD121:AD122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9" width="12.7109375" style="56" customWidth="1"/>
    <col min="10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2.57421875" style="56" customWidth="1"/>
    <col min="15" max="15" width="12.28125" style="0" customWidth="1"/>
    <col min="16" max="16" width="11.28125" style="0" customWidth="1"/>
    <col min="17" max="17" width="11.00390625" style="0" customWidth="1"/>
    <col min="21" max="21" width="10.28125" style="0" customWidth="1"/>
    <col min="23" max="23" width="9.421875" style="0" customWidth="1"/>
    <col min="24" max="25" width="10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155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169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157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43917068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1984500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>
        <v>43917068</v>
      </c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>
        <v>1984500</v>
      </c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159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>
        <v>43917068</v>
      </c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>
        <v>1984500</v>
      </c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170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/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/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168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45901568</v>
      </c>
      <c r="I118" s="67">
        <f>SUM(I121)</f>
        <v>42598568</v>
      </c>
      <c r="J118" s="346">
        <f>SUM(J125)</f>
        <v>1318500</v>
      </c>
      <c r="K118" s="512"/>
      <c r="L118" s="68"/>
      <c r="M118" s="111"/>
      <c r="N118" s="112">
        <f>SUM(N121+N122)</f>
        <v>1984500</v>
      </c>
      <c r="O118" s="113"/>
      <c r="P118" s="1">
        <f>SUM(P119+P121+P122+P125)</f>
        <v>45901568</v>
      </c>
      <c r="Q118" s="67">
        <f>SUM(Q121)</f>
        <v>42598568</v>
      </c>
      <c r="R118" s="346">
        <f>SUM(R125)</f>
        <v>1318500</v>
      </c>
      <c r="S118" s="512"/>
      <c r="T118" s="68"/>
      <c r="U118" s="111"/>
      <c r="V118" s="112">
        <f>SUM(V121+V122)</f>
        <v>1984500</v>
      </c>
      <c r="W118" s="113"/>
      <c r="X118" s="1">
        <f>SUM(X119+X121+X122+X125)</f>
        <v>45901568</v>
      </c>
      <c r="Y118" s="67">
        <f>SUM(Y121)</f>
        <v>42598568</v>
      </c>
      <c r="Z118" s="346">
        <f>SUM(Z125)</f>
        <v>1318500</v>
      </c>
      <c r="AA118" s="512"/>
      <c r="AB118" s="68"/>
      <c r="AC118" s="111"/>
      <c r="AD118" s="112">
        <f>SUM(AD121+AD122)</f>
        <v>1984500</v>
      </c>
      <c r="AE118" s="113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114" t="s">
        <v>116</v>
      </c>
      <c r="J119" s="208" t="s">
        <v>116</v>
      </c>
      <c r="K119" s="511"/>
      <c r="L119" s="55" t="s">
        <v>116</v>
      </c>
      <c r="M119" s="111" t="s">
        <v>116</v>
      </c>
      <c r="N119" s="112"/>
      <c r="O119" s="113" t="s">
        <v>116</v>
      </c>
      <c r="P119" s="25"/>
      <c r="Q119" s="114" t="s">
        <v>116</v>
      </c>
      <c r="R119" s="208" t="s">
        <v>116</v>
      </c>
      <c r="S119" s="511"/>
      <c r="T119" s="55" t="s">
        <v>116</v>
      </c>
      <c r="U119" s="111" t="s">
        <v>116</v>
      </c>
      <c r="V119" s="112"/>
      <c r="W119" s="113" t="s">
        <v>116</v>
      </c>
      <c r="X119" s="25"/>
      <c r="Y119" s="114" t="s">
        <v>116</v>
      </c>
      <c r="Z119" s="208" t="s">
        <v>116</v>
      </c>
      <c r="AA119" s="511"/>
      <c r="AB119" s="55" t="s">
        <v>116</v>
      </c>
      <c r="AC119" s="111" t="s">
        <v>116</v>
      </c>
      <c r="AD119" s="112"/>
      <c r="AE119" s="113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114"/>
      <c r="J120" s="208"/>
      <c r="K120" s="511"/>
      <c r="L120" s="55"/>
      <c r="M120" s="111"/>
      <c r="N120" s="112"/>
      <c r="O120" s="113"/>
      <c r="P120" s="25"/>
      <c r="Q120" s="114"/>
      <c r="R120" s="208"/>
      <c r="S120" s="511"/>
      <c r="T120" s="55"/>
      <c r="U120" s="111"/>
      <c r="V120" s="112"/>
      <c r="W120" s="113"/>
      <c r="X120" s="25"/>
      <c r="Y120" s="114"/>
      <c r="Z120" s="208"/>
      <c r="AA120" s="511"/>
      <c r="AB120" s="55"/>
      <c r="AC120" s="111"/>
      <c r="AD120" s="112"/>
      <c r="AE120" s="113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42948568</v>
      </c>
      <c r="I121" s="114">
        <v>42598568</v>
      </c>
      <c r="J121" s="208" t="s">
        <v>116</v>
      </c>
      <c r="K121" s="511"/>
      <c r="L121" s="55" t="s">
        <v>116</v>
      </c>
      <c r="M121" s="111"/>
      <c r="N121" s="115">
        <v>350000</v>
      </c>
      <c r="O121" s="113"/>
      <c r="P121" s="25">
        <f>SUM(Q121+U121+V121)</f>
        <v>42948568</v>
      </c>
      <c r="Q121" s="114">
        <v>42598568</v>
      </c>
      <c r="R121" s="208" t="s">
        <v>116</v>
      </c>
      <c r="S121" s="511"/>
      <c r="T121" s="55" t="s">
        <v>116</v>
      </c>
      <c r="U121" s="111"/>
      <c r="V121" s="115">
        <v>350000</v>
      </c>
      <c r="W121" s="113"/>
      <c r="X121" s="25">
        <f>SUM(Y121+AC121+AD121)</f>
        <v>42948568</v>
      </c>
      <c r="Y121" s="114">
        <v>42598568</v>
      </c>
      <c r="Z121" s="208" t="s">
        <v>116</v>
      </c>
      <c r="AA121" s="511"/>
      <c r="AB121" s="55" t="s">
        <v>116</v>
      </c>
      <c r="AC121" s="111"/>
      <c r="AD121" s="115">
        <v>350000</v>
      </c>
      <c r="AE121" s="113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1634500</v>
      </c>
      <c r="I122" s="114"/>
      <c r="J122" s="208" t="s">
        <v>116</v>
      </c>
      <c r="K122" s="511"/>
      <c r="L122" s="55" t="s">
        <v>116</v>
      </c>
      <c r="M122" s="111"/>
      <c r="N122" s="115">
        <v>1634500</v>
      </c>
      <c r="O122" s="113"/>
      <c r="P122" s="25">
        <f>SUM(Q122+U122+V122)</f>
        <v>1634500</v>
      </c>
      <c r="Q122" s="114"/>
      <c r="R122" s="208" t="s">
        <v>116</v>
      </c>
      <c r="S122" s="511"/>
      <c r="T122" s="55" t="s">
        <v>116</v>
      </c>
      <c r="U122" s="111"/>
      <c r="V122" s="115">
        <v>1634500</v>
      </c>
      <c r="W122" s="113"/>
      <c r="X122" s="25">
        <f>SUM(Y122+AC122+AD122)</f>
        <v>1634500</v>
      </c>
      <c r="Y122" s="114"/>
      <c r="Z122" s="208" t="s">
        <v>116</v>
      </c>
      <c r="AA122" s="511"/>
      <c r="AB122" s="55" t="s">
        <v>116</v>
      </c>
      <c r="AC122" s="111"/>
      <c r="AD122" s="115">
        <v>1634500</v>
      </c>
      <c r="AE122" s="113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114" t="s">
        <v>116</v>
      </c>
      <c r="J123" s="208" t="s">
        <v>116</v>
      </c>
      <c r="K123" s="511"/>
      <c r="L123" s="55" t="s">
        <v>116</v>
      </c>
      <c r="M123" s="111" t="s">
        <v>116</v>
      </c>
      <c r="N123" s="112"/>
      <c r="O123" s="113" t="s">
        <v>116</v>
      </c>
      <c r="P123" s="25"/>
      <c r="Q123" s="114" t="s">
        <v>116</v>
      </c>
      <c r="R123" s="208" t="s">
        <v>116</v>
      </c>
      <c r="S123" s="511"/>
      <c r="T123" s="55" t="s">
        <v>116</v>
      </c>
      <c r="U123" s="111" t="s">
        <v>116</v>
      </c>
      <c r="V123" s="112"/>
      <c r="W123" s="113" t="s">
        <v>116</v>
      </c>
      <c r="X123" s="25"/>
      <c r="Y123" s="114" t="s">
        <v>116</v>
      </c>
      <c r="Z123" s="208" t="s">
        <v>116</v>
      </c>
      <c r="AA123" s="511"/>
      <c r="AB123" s="55" t="s">
        <v>116</v>
      </c>
      <c r="AC123" s="111" t="s">
        <v>116</v>
      </c>
      <c r="AD123" s="112"/>
      <c r="AE123" s="113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114" t="s">
        <v>116</v>
      </c>
      <c r="J124" s="208" t="s">
        <v>116</v>
      </c>
      <c r="K124" s="511"/>
      <c r="L124" s="55" t="s">
        <v>116</v>
      </c>
      <c r="M124" s="111" t="s">
        <v>116</v>
      </c>
      <c r="N124" s="112"/>
      <c r="O124" s="113" t="s">
        <v>116</v>
      </c>
      <c r="P124" s="25"/>
      <c r="Q124" s="114" t="s">
        <v>116</v>
      </c>
      <c r="R124" s="208" t="s">
        <v>116</v>
      </c>
      <c r="S124" s="511"/>
      <c r="T124" s="55" t="s">
        <v>116</v>
      </c>
      <c r="U124" s="111" t="s">
        <v>116</v>
      </c>
      <c r="V124" s="112"/>
      <c r="W124" s="113" t="s">
        <v>116</v>
      </c>
      <c r="X124" s="25"/>
      <c r="Y124" s="114" t="s">
        <v>116</v>
      </c>
      <c r="Z124" s="208" t="s">
        <v>116</v>
      </c>
      <c r="AA124" s="511"/>
      <c r="AB124" s="55" t="s">
        <v>116</v>
      </c>
      <c r="AC124" s="111" t="s">
        <v>116</v>
      </c>
      <c r="AD124" s="112"/>
      <c r="AE124" s="113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1318500</v>
      </c>
      <c r="I125" s="114" t="s">
        <v>116</v>
      </c>
      <c r="J125" s="208">
        <v>1318500</v>
      </c>
      <c r="K125" s="511"/>
      <c r="L125" s="55"/>
      <c r="M125" s="111" t="s">
        <v>116</v>
      </c>
      <c r="N125" s="112" t="s">
        <v>116</v>
      </c>
      <c r="O125" s="113" t="s">
        <v>116</v>
      </c>
      <c r="P125" s="25">
        <f>SUM(R125+T125)</f>
        <v>1318500</v>
      </c>
      <c r="Q125" s="114" t="s">
        <v>116</v>
      </c>
      <c r="R125" s="208">
        <v>1318500</v>
      </c>
      <c r="S125" s="511"/>
      <c r="T125" s="55"/>
      <c r="U125" s="111" t="s">
        <v>116</v>
      </c>
      <c r="V125" s="112" t="s">
        <v>116</v>
      </c>
      <c r="W125" s="113" t="s">
        <v>116</v>
      </c>
      <c r="X125" s="25">
        <f>SUM(Z125+AB125)</f>
        <v>1318500</v>
      </c>
      <c r="Y125" s="114" t="s">
        <v>116</v>
      </c>
      <c r="Z125" s="208">
        <v>1318500</v>
      </c>
      <c r="AA125" s="511"/>
      <c r="AB125" s="55"/>
      <c r="AC125" s="111" t="s">
        <v>116</v>
      </c>
      <c r="AD125" s="112" t="s">
        <v>116</v>
      </c>
      <c r="AE125" s="113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114" t="s">
        <v>116</v>
      </c>
      <c r="J126" s="208" t="s">
        <v>116</v>
      </c>
      <c r="K126" s="511"/>
      <c r="L126" s="55" t="s">
        <v>116</v>
      </c>
      <c r="M126" s="111" t="s">
        <v>116</v>
      </c>
      <c r="N126" s="112"/>
      <c r="O126" s="113"/>
      <c r="P126" s="25"/>
      <c r="Q126" s="114" t="s">
        <v>116</v>
      </c>
      <c r="R126" s="208" t="s">
        <v>116</v>
      </c>
      <c r="S126" s="511"/>
      <c r="T126" s="55" t="s">
        <v>116</v>
      </c>
      <c r="U126" s="111" t="s">
        <v>116</v>
      </c>
      <c r="V126" s="112"/>
      <c r="W126" s="113"/>
      <c r="X126" s="25"/>
      <c r="Y126" s="114" t="s">
        <v>116</v>
      </c>
      <c r="Z126" s="208" t="s">
        <v>116</v>
      </c>
      <c r="AA126" s="511"/>
      <c r="AB126" s="55" t="s">
        <v>116</v>
      </c>
      <c r="AC126" s="111" t="s">
        <v>116</v>
      </c>
      <c r="AD126" s="112"/>
      <c r="AE126" s="113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114" t="s">
        <v>116</v>
      </c>
      <c r="J127" s="208" t="s">
        <v>116</v>
      </c>
      <c r="K127" s="511"/>
      <c r="L127" s="55" t="s">
        <v>116</v>
      </c>
      <c r="M127" s="111" t="s">
        <v>116</v>
      </c>
      <c r="N127" s="112"/>
      <c r="O127" s="113" t="s">
        <v>116</v>
      </c>
      <c r="P127" s="25"/>
      <c r="Q127" s="114" t="s">
        <v>116</v>
      </c>
      <c r="R127" s="208" t="s">
        <v>116</v>
      </c>
      <c r="S127" s="511"/>
      <c r="T127" s="55" t="s">
        <v>116</v>
      </c>
      <c r="U127" s="111" t="s">
        <v>116</v>
      </c>
      <c r="V127" s="112"/>
      <c r="W127" s="113" t="s">
        <v>116</v>
      </c>
      <c r="X127" s="25"/>
      <c r="Y127" s="114" t="s">
        <v>116</v>
      </c>
      <c r="Z127" s="208" t="s">
        <v>116</v>
      </c>
      <c r="AA127" s="511"/>
      <c r="AB127" s="55" t="s">
        <v>116</v>
      </c>
      <c r="AC127" s="111" t="s">
        <v>116</v>
      </c>
      <c r="AD127" s="112"/>
      <c r="AE127" s="113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114"/>
      <c r="J128" s="208"/>
      <c r="K128" s="511"/>
      <c r="L128" s="55"/>
      <c r="M128" s="111"/>
      <c r="N128" s="116"/>
      <c r="O128" s="113"/>
      <c r="P128" s="25"/>
      <c r="Q128" s="114"/>
      <c r="R128" s="208"/>
      <c r="S128" s="511"/>
      <c r="T128" s="55"/>
      <c r="U128" s="111"/>
      <c r="V128" s="116"/>
      <c r="W128" s="113"/>
      <c r="X128" s="25"/>
      <c r="Y128" s="114"/>
      <c r="Z128" s="208"/>
      <c r="AA128" s="511"/>
      <c r="AB128" s="55"/>
      <c r="AC128" s="111"/>
      <c r="AD128" s="116"/>
      <c r="AE128" s="113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45901568</v>
      </c>
      <c r="I129" s="25">
        <f>SUM(I130+I134+I139+I141+I142)</f>
        <v>42598568</v>
      </c>
      <c r="J129" s="208">
        <f>SUM(J130+J134+J139+J141+J142)</f>
        <v>1318500</v>
      </c>
      <c r="K129" s="511"/>
      <c r="L129" s="55"/>
      <c r="M129" s="117"/>
      <c r="N129" s="104">
        <f>SUM(N130+N134+N139+N141+N142)</f>
        <v>1984500</v>
      </c>
      <c r="O129" s="118"/>
      <c r="P129" s="25">
        <f>SUM(P130+P134+P139+P141+P142)</f>
        <v>45901568</v>
      </c>
      <c r="Q129" s="25">
        <f>SUM(Q130+Q134+Q139+Q141+Q142)</f>
        <v>42598568</v>
      </c>
      <c r="R129" s="208">
        <f>SUM(R130+R134+R139+R141+R142)</f>
        <v>1318500</v>
      </c>
      <c r="S129" s="511"/>
      <c r="T129" s="55"/>
      <c r="U129" s="117"/>
      <c r="V129" s="104">
        <f>SUM(V130+V134+V139+V141+V142)</f>
        <v>1984500</v>
      </c>
      <c r="W129" s="118"/>
      <c r="X129" s="25">
        <f>SUM(X130+X134+X139+X141+X142)</f>
        <v>45901568</v>
      </c>
      <c r="Y129" s="25">
        <f>SUM(Y130+Y134+Y139+Y141+Y142)</f>
        <v>42598568</v>
      </c>
      <c r="Z129" s="208">
        <f>SUM(Z130+Z134+Z139+Z141+Z142)</f>
        <v>1318500</v>
      </c>
      <c r="AA129" s="511"/>
      <c r="AB129" s="55"/>
      <c r="AC129" s="117"/>
      <c r="AD129" s="104">
        <f>SUM(AD130+AD134+AD139+AD141+AD142)</f>
        <v>1984500</v>
      </c>
      <c r="AE129" s="118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32011980</v>
      </c>
      <c r="I130" s="25">
        <f>SUM(I131:I132)</f>
        <v>32011980</v>
      </c>
      <c r="J130" s="208"/>
      <c r="K130" s="511"/>
      <c r="L130" s="55"/>
      <c r="M130" s="111"/>
      <c r="N130" s="119"/>
      <c r="O130" s="113"/>
      <c r="P130" s="25">
        <f>SUM(P131:P132)</f>
        <v>32011980</v>
      </c>
      <c r="Q130" s="25">
        <f>SUM(Q131:Q132)</f>
        <v>32011980</v>
      </c>
      <c r="R130" s="208"/>
      <c r="S130" s="511"/>
      <c r="T130" s="55"/>
      <c r="U130" s="111"/>
      <c r="V130" s="119"/>
      <c r="W130" s="113"/>
      <c r="X130" s="25">
        <f>SUM(X131:X132)</f>
        <v>32011980</v>
      </c>
      <c r="Y130" s="25">
        <f>SUM(Y131:Y132)</f>
        <v>32011980</v>
      </c>
      <c r="Z130" s="208"/>
      <c r="AA130" s="511"/>
      <c r="AB130" s="55"/>
      <c r="AC130" s="111"/>
      <c r="AD130" s="119"/>
      <c r="AE130" s="113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32011980</v>
      </c>
      <c r="I131" s="114">
        <v>32011980</v>
      </c>
      <c r="J131" s="208"/>
      <c r="K131" s="511"/>
      <c r="L131" s="55"/>
      <c r="M131" s="111"/>
      <c r="N131" s="112"/>
      <c r="O131" s="113"/>
      <c r="P131" s="25">
        <f>SUM(Q131+U131+V131)</f>
        <v>32011980</v>
      </c>
      <c r="Q131" s="114">
        <v>32011980</v>
      </c>
      <c r="R131" s="208"/>
      <c r="S131" s="511"/>
      <c r="T131" s="55"/>
      <c r="U131" s="111"/>
      <c r="V131" s="112"/>
      <c r="W131" s="113"/>
      <c r="X131" s="25">
        <f>SUM(Y131+AC131+AD131)</f>
        <v>32011980</v>
      </c>
      <c r="Y131" s="114">
        <v>32011980</v>
      </c>
      <c r="Z131" s="208"/>
      <c r="AA131" s="511"/>
      <c r="AB131" s="55"/>
      <c r="AC131" s="111"/>
      <c r="AD131" s="112"/>
      <c r="AE131" s="113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114"/>
      <c r="J132" s="208"/>
      <c r="K132" s="511"/>
      <c r="L132" s="55"/>
      <c r="M132" s="111"/>
      <c r="N132" s="112"/>
      <c r="O132" s="113"/>
      <c r="P132" s="25"/>
      <c r="Q132" s="114"/>
      <c r="R132" s="208"/>
      <c r="S132" s="511"/>
      <c r="T132" s="55"/>
      <c r="U132" s="111"/>
      <c r="V132" s="112"/>
      <c r="W132" s="113"/>
      <c r="X132" s="25"/>
      <c r="Y132" s="114"/>
      <c r="Z132" s="208"/>
      <c r="AA132" s="511"/>
      <c r="AB132" s="55"/>
      <c r="AC132" s="111"/>
      <c r="AD132" s="112"/>
      <c r="AE132" s="113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114"/>
      <c r="J133" s="208"/>
      <c r="K133" s="511"/>
      <c r="L133" s="55"/>
      <c r="M133" s="111"/>
      <c r="N133" s="112"/>
      <c r="O133" s="113"/>
      <c r="P133" s="25"/>
      <c r="Q133" s="114"/>
      <c r="R133" s="208"/>
      <c r="S133" s="511"/>
      <c r="T133" s="55"/>
      <c r="U133" s="111"/>
      <c r="V133" s="112"/>
      <c r="W133" s="113"/>
      <c r="X133" s="25"/>
      <c r="Y133" s="114"/>
      <c r="Z133" s="208"/>
      <c r="AA133" s="511"/>
      <c r="AB133" s="55"/>
      <c r="AC133" s="111"/>
      <c r="AD133" s="112"/>
      <c r="AE133" s="113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1021663</v>
      </c>
      <c r="I134" s="114">
        <f>SUM(I136:I138)</f>
        <v>1021663</v>
      </c>
      <c r="J134" s="208"/>
      <c r="K134" s="511"/>
      <c r="L134" s="55"/>
      <c r="M134" s="111"/>
      <c r="N134" s="112"/>
      <c r="O134" s="113"/>
      <c r="P134" s="25">
        <f>SUM(Q134+U134+V134)</f>
        <v>1021663</v>
      </c>
      <c r="Q134" s="114">
        <f>SUM(Q136:Q138)</f>
        <v>1021663</v>
      </c>
      <c r="R134" s="208"/>
      <c r="S134" s="511"/>
      <c r="T134" s="55"/>
      <c r="U134" s="111"/>
      <c r="V134" s="112"/>
      <c r="W134" s="113"/>
      <c r="X134" s="25">
        <f>SUM(Y134+AC134+AD134)</f>
        <v>1021663</v>
      </c>
      <c r="Y134" s="114">
        <f>SUM(Y136:Y138)</f>
        <v>1021663</v>
      </c>
      <c r="Z134" s="208"/>
      <c r="AA134" s="511"/>
      <c r="AB134" s="55"/>
      <c r="AC134" s="111"/>
      <c r="AD134" s="112"/>
      <c r="AE134" s="113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114"/>
      <c r="J135" s="208"/>
      <c r="K135" s="511"/>
      <c r="L135" s="55"/>
      <c r="M135" s="111"/>
      <c r="N135" s="112"/>
      <c r="O135" s="113"/>
      <c r="P135" s="25"/>
      <c r="Q135" s="114"/>
      <c r="R135" s="208"/>
      <c r="S135" s="511"/>
      <c r="T135" s="55"/>
      <c r="U135" s="111"/>
      <c r="V135" s="112"/>
      <c r="W135" s="113"/>
      <c r="X135" s="25"/>
      <c r="Y135" s="114"/>
      <c r="Z135" s="208"/>
      <c r="AA135" s="511"/>
      <c r="AB135" s="55"/>
      <c r="AC135" s="111"/>
      <c r="AD135" s="112"/>
      <c r="AE135" s="113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1021663</v>
      </c>
      <c r="I136" s="114">
        <v>1021663</v>
      </c>
      <c r="J136" s="208"/>
      <c r="K136" s="511"/>
      <c r="L136" s="55"/>
      <c r="M136" s="111"/>
      <c r="N136" s="112"/>
      <c r="O136" s="113"/>
      <c r="P136" s="25">
        <f>SUM(Q136+U136+V136)</f>
        <v>1021663</v>
      </c>
      <c r="Q136" s="114">
        <v>1021663</v>
      </c>
      <c r="R136" s="208"/>
      <c r="S136" s="511"/>
      <c r="T136" s="55"/>
      <c r="U136" s="111"/>
      <c r="V136" s="112"/>
      <c r="W136" s="113"/>
      <c r="X136" s="25">
        <f>SUM(Y136+AC136+AD136)</f>
        <v>1021663</v>
      </c>
      <c r="Y136" s="114">
        <v>1021663</v>
      </c>
      <c r="Z136" s="208"/>
      <c r="AA136" s="511"/>
      <c r="AB136" s="55"/>
      <c r="AC136" s="111"/>
      <c r="AD136" s="112"/>
      <c r="AE136" s="113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114"/>
      <c r="J137" s="208"/>
      <c r="K137" s="511"/>
      <c r="L137" s="55"/>
      <c r="M137" s="111"/>
      <c r="N137" s="112"/>
      <c r="O137" s="113"/>
      <c r="P137" s="25">
        <f>SUM(Q137+U137+V137)</f>
        <v>0</v>
      </c>
      <c r="Q137" s="114"/>
      <c r="R137" s="208"/>
      <c r="S137" s="511"/>
      <c r="T137" s="55"/>
      <c r="U137" s="111"/>
      <c r="V137" s="112"/>
      <c r="W137" s="113"/>
      <c r="X137" s="25">
        <f>SUM(Y137+AC137+AD137)</f>
        <v>0</v>
      </c>
      <c r="Y137" s="114"/>
      <c r="Z137" s="208"/>
      <c r="AA137" s="511"/>
      <c r="AB137" s="55"/>
      <c r="AC137" s="111"/>
      <c r="AD137" s="112"/>
      <c r="AE137" s="113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114">
        <v>0</v>
      </c>
      <c r="J138" s="208"/>
      <c r="K138" s="511"/>
      <c r="L138" s="55"/>
      <c r="M138" s="111"/>
      <c r="N138" s="112"/>
      <c r="O138" s="113"/>
      <c r="P138" s="25">
        <f>SUM(Q138+U138+V138)</f>
        <v>0</v>
      </c>
      <c r="Q138" s="114">
        <v>0</v>
      </c>
      <c r="R138" s="208"/>
      <c r="S138" s="511"/>
      <c r="T138" s="55"/>
      <c r="U138" s="111"/>
      <c r="V138" s="112"/>
      <c r="W138" s="113"/>
      <c r="X138" s="25">
        <f>SUM(Y138+AC138+AD138)</f>
        <v>0</v>
      </c>
      <c r="Y138" s="114">
        <v>0</v>
      </c>
      <c r="Z138" s="208"/>
      <c r="AA138" s="511"/>
      <c r="AB138" s="55"/>
      <c r="AC138" s="111"/>
      <c r="AD138" s="112"/>
      <c r="AE138" s="113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114"/>
      <c r="J139" s="208"/>
      <c r="K139" s="511"/>
      <c r="L139" s="55"/>
      <c r="M139" s="111"/>
      <c r="N139" s="112"/>
      <c r="O139" s="113"/>
      <c r="P139" s="25"/>
      <c r="Q139" s="114"/>
      <c r="R139" s="208"/>
      <c r="S139" s="511"/>
      <c r="T139" s="55"/>
      <c r="U139" s="111"/>
      <c r="V139" s="112"/>
      <c r="W139" s="113"/>
      <c r="X139" s="25"/>
      <c r="Y139" s="114"/>
      <c r="Z139" s="208"/>
      <c r="AA139" s="511"/>
      <c r="AB139" s="55"/>
      <c r="AC139" s="111"/>
      <c r="AD139" s="112"/>
      <c r="AE139" s="113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114"/>
      <c r="J140" s="208"/>
      <c r="K140" s="511"/>
      <c r="L140" s="55"/>
      <c r="M140" s="111"/>
      <c r="N140" s="112"/>
      <c r="O140" s="113"/>
      <c r="P140" s="25"/>
      <c r="Q140" s="114"/>
      <c r="R140" s="208"/>
      <c r="S140" s="511"/>
      <c r="T140" s="55"/>
      <c r="U140" s="111"/>
      <c r="V140" s="112"/>
      <c r="W140" s="113"/>
      <c r="X140" s="25"/>
      <c r="Y140" s="114"/>
      <c r="Z140" s="208"/>
      <c r="AA140" s="511"/>
      <c r="AB140" s="55"/>
      <c r="AC140" s="111"/>
      <c r="AD140" s="112"/>
      <c r="AE140" s="113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114"/>
      <c r="J141" s="208"/>
      <c r="K141" s="511"/>
      <c r="L141" s="55"/>
      <c r="M141" s="111"/>
      <c r="N141" s="112"/>
      <c r="O141" s="113"/>
      <c r="P141" s="25"/>
      <c r="Q141" s="114"/>
      <c r="R141" s="208"/>
      <c r="S141" s="511"/>
      <c r="T141" s="55"/>
      <c r="U141" s="111"/>
      <c r="V141" s="112"/>
      <c r="W141" s="113"/>
      <c r="X141" s="25"/>
      <c r="Y141" s="114"/>
      <c r="Z141" s="208"/>
      <c r="AA141" s="511"/>
      <c r="AB141" s="55"/>
      <c r="AC141" s="111"/>
      <c r="AD141" s="112"/>
      <c r="AE141" s="113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12867925</v>
      </c>
      <c r="I142" s="114">
        <v>9564925</v>
      </c>
      <c r="J142" s="208">
        <v>1318500</v>
      </c>
      <c r="K142" s="511"/>
      <c r="L142" s="55"/>
      <c r="M142" s="111"/>
      <c r="N142" s="115">
        <v>1984500</v>
      </c>
      <c r="O142" s="113"/>
      <c r="P142" s="25">
        <f>SUM(Q142+R142+V142)</f>
        <v>12867925</v>
      </c>
      <c r="Q142" s="114">
        <v>9564925</v>
      </c>
      <c r="R142" s="208">
        <v>1318500</v>
      </c>
      <c r="S142" s="511"/>
      <c r="T142" s="55"/>
      <c r="U142" s="111"/>
      <c r="V142" s="115">
        <v>1984500</v>
      </c>
      <c r="W142" s="113"/>
      <c r="X142" s="25">
        <f>SUM(Y142+Z142+AD142)</f>
        <v>12867925</v>
      </c>
      <c r="Y142" s="114">
        <v>9564925</v>
      </c>
      <c r="Z142" s="208">
        <v>1318500</v>
      </c>
      <c r="AA142" s="511"/>
      <c r="AB142" s="55"/>
      <c r="AC142" s="111"/>
      <c r="AD142" s="115">
        <v>1984500</v>
      </c>
      <c r="AE142" s="113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114"/>
      <c r="J143" s="208"/>
      <c r="K143" s="511"/>
      <c r="L143" s="55"/>
      <c r="M143" s="111"/>
      <c r="N143" s="112"/>
      <c r="O143" s="113"/>
      <c r="P143" s="25"/>
      <c r="Q143" s="114"/>
      <c r="R143" s="208"/>
      <c r="S143" s="511"/>
      <c r="T143" s="55"/>
      <c r="U143" s="111"/>
      <c r="V143" s="112"/>
      <c r="W143" s="113"/>
      <c r="X143" s="25"/>
      <c r="Y143" s="114"/>
      <c r="Z143" s="208"/>
      <c r="AA143" s="511"/>
      <c r="AB143" s="55"/>
      <c r="AC143" s="111"/>
      <c r="AD143" s="112"/>
      <c r="AE143" s="113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114"/>
      <c r="J144" s="208"/>
      <c r="K144" s="511"/>
      <c r="L144" s="55"/>
      <c r="M144" s="111"/>
      <c r="N144" s="112"/>
      <c r="O144" s="113"/>
      <c r="P144" s="25"/>
      <c r="Q144" s="114"/>
      <c r="R144" s="208"/>
      <c r="S144" s="511"/>
      <c r="T144" s="55"/>
      <c r="U144" s="111"/>
      <c r="V144" s="112"/>
      <c r="W144" s="113"/>
      <c r="X144" s="25"/>
      <c r="Y144" s="114"/>
      <c r="Z144" s="208"/>
      <c r="AA144" s="511"/>
      <c r="AB144" s="55"/>
      <c r="AC144" s="111"/>
      <c r="AD144" s="112"/>
      <c r="AE144" s="113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114"/>
      <c r="J145" s="208"/>
      <c r="K145" s="511"/>
      <c r="L145" s="55"/>
      <c r="M145" s="111"/>
      <c r="N145" s="112"/>
      <c r="O145" s="113"/>
      <c r="P145" s="25"/>
      <c r="Q145" s="114"/>
      <c r="R145" s="208"/>
      <c r="S145" s="511"/>
      <c r="T145" s="55"/>
      <c r="U145" s="111"/>
      <c r="V145" s="112"/>
      <c r="W145" s="113"/>
      <c r="X145" s="25"/>
      <c r="Y145" s="114"/>
      <c r="Z145" s="208"/>
      <c r="AA145" s="511"/>
      <c r="AB145" s="55"/>
      <c r="AC145" s="111"/>
      <c r="AD145" s="112"/>
      <c r="AE145" s="113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136"/>
      <c r="R146" s="208"/>
      <c r="S146" s="209"/>
      <c r="T146" s="55"/>
      <c r="U146" s="69"/>
      <c r="V146" s="70"/>
      <c r="W146" s="19"/>
      <c r="X146" s="25"/>
      <c r="Y146" s="136"/>
      <c r="Z146" s="208"/>
      <c r="AA146" s="209"/>
      <c r="AB146" s="55"/>
      <c r="AC146" s="69"/>
      <c r="AD146" s="70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136"/>
      <c r="R147" s="208"/>
      <c r="S147" s="209"/>
      <c r="T147" s="55"/>
      <c r="U147" s="69"/>
      <c r="V147" s="70"/>
      <c r="W147" s="19"/>
      <c r="X147" s="25"/>
      <c r="Y147" s="136"/>
      <c r="Z147" s="208"/>
      <c r="AA147" s="209"/>
      <c r="AB147" s="55"/>
      <c r="AC147" s="69"/>
      <c r="AD147" s="70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71"/>
      <c r="R148" s="362"/>
      <c r="S148" s="363"/>
      <c r="T148" s="72"/>
      <c r="U148" s="73"/>
      <c r="V148" s="74"/>
      <c r="W148" s="34"/>
      <c r="X148" s="29"/>
      <c r="Y148" s="71"/>
      <c r="Z148" s="362"/>
      <c r="AA148" s="363"/>
      <c r="AB148" s="72"/>
      <c r="AC148" s="73"/>
      <c r="AD148" s="74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167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95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12867925</v>
      </c>
      <c r="H162" s="366"/>
      <c r="I162" s="76">
        <f>SUM(M162+P162)</f>
        <v>12867925</v>
      </c>
      <c r="J162" s="77">
        <f>SUM(N162+Q162)</f>
        <v>12867925</v>
      </c>
      <c r="K162" s="367">
        <f>SUM(K163+K165)</f>
        <v>10883425</v>
      </c>
      <c r="L162" s="504"/>
      <c r="M162" s="94">
        <f>SUM(M163+M165)</f>
        <v>10883425</v>
      </c>
      <c r="N162" s="94">
        <f>SUM(N163+N165)</f>
        <v>10883425</v>
      </c>
      <c r="O162" s="105">
        <f>SUM(O163+O165)</f>
        <v>1984500</v>
      </c>
      <c r="P162" s="42">
        <f>SUM(P163+P165)</f>
        <v>1984500</v>
      </c>
      <c r="Q162" s="110">
        <f>SUM(Q163+Q165)</f>
        <v>1984500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96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12867925</v>
      </c>
      <c r="H165" s="366"/>
      <c r="I165" s="76">
        <f>SUM(M165+P165)</f>
        <v>12867925</v>
      </c>
      <c r="J165" s="77">
        <f>SUM(N165+Q165)</f>
        <v>12867925</v>
      </c>
      <c r="K165" s="367">
        <v>10883425</v>
      </c>
      <c r="L165" s="504"/>
      <c r="M165" s="106">
        <v>10883425</v>
      </c>
      <c r="N165" s="94">
        <v>10883425</v>
      </c>
      <c r="O165" s="115">
        <v>1984500</v>
      </c>
      <c r="P165" s="115">
        <v>1984500</v>
      </c>
      <c r="Q165" s="115">
        <v>1984500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167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R122:S122"/>
    <mergeCell ref="R137:S137"/>
    <mergeCell ref="R138:S138"/>
    <mergeCell ref="Z122:AA122"/>
    <mergeCell ref="Z136:AA136"/>
    <mergeCell ref="Z137:AA137"/>
    <mergeCell ref="Z138:AA138"/>
    <mergeCell ref="R136:S136"/>
    <mergeCell ref="Z123:AA123"/>
    <mergeCell ref="R124:S124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A81:D81"/>
    <mergeCell ref="F81:G81"/>
    <mergeCell ref="I81:L81"/>
    <mergeCell ref="A82:D82"/>
    <mergeCell ref="F82:G82"/>
    <mergeCell ref="I82:L82"/>
    <mergeCell ref="A79:D79"/>
    <mergeCell ref="F79:G79"/>
    <mergeCell ref="I79:L79"/>
    <mergeCell ref="A80:D80"/>
    <mergeCell ref="F80:G80"/>
    <mergeCell ref="I80:L80"/>
    <mergeCell ref="I72:L72"/>
    <mergeCell ref="A77:D77"/>
    <mergeCell ref="F77:G77"/>
    <mergeCell ref="I77:L77"/>
    <mergeCell ref="A78:D78"/>
    <mergeCell ref="F78:G78"/>
    <mergeCell ref="I78:L78"/>
    <mergeCell ref="A75:D76"/>
    <mergeCell ref="F75:G76"/>
    <mergeCell ref="H75:H76"/>
    <mergeCell ref="I75:L75"/>
    <mergeCell ref="I76:L76"/>
    <mergeCell ref="A71:D71"/>
    <mergeCell ref="F71:G71"/>
    <mergeCell ref="I71:L71"/>
    <mergeCell ref="A72:D72"/>
    <mergeCell ref="F72:G72"/>
    <mergeCell ref="A73:D73"/>
    <mergeCell ref="F73:G73"/>
    <mergeCell ref="I73:L73"/>
    <mergeCell ref="A63:D64"/>
    <mergeCell ref="F63:G64"/>
    <mergeCell ref="H63:H64"/>
    <mergeCell ref="I63:L63"/>
    <mergeCell ref="I64:L64"/>
    <mergeCell ref="I68:L68"/>
    <mergeCell ref="I65:L65"/>
    <mergeCell ref="A66:D66"/>
    <mergeCell ref="F66:G66"/>
    <mergeCell ref="I66:L66"/>
    <mergeCell ref="A69:D69"/>
    <mergeCell ref="I67:L67"/>
    <mergeCell ref="A65:D65"/>
    <mergeCell ref="F69:G69"/>
    <mergeCell ref="I69:L69"/>
    <mergeCell ref="A70:D70"/>
    <mergeCell ref="F70:G70"/>
    <mergeCell ref="I70:L70"/>
    <mergeCell ref="A68:D68"/>
    <mergeCell ref="F68:G68"/>
    <mergeCell ref="A67:D67"/>
    <mergeCell ref="F67:G67"/>
    <mergeCell ref="F124:G124"/>
    <mergeCell ref="J124:K124"/>
    <mergeCell ref="F65:G65"/>
    <mergeCell ref="F135:G135"/>
    <mergeCell ref="A122:D122"/>
    <mergeCell ref="F122:G122"/>
    <mergeCell ref="A87:L87"/>
    <mergeCell ref="A88:L88"/>
    <mergeCell ref="A89:L89"/>
    <mergeCell ref="J100:L100"/>
    <mergeCell ref="A138:D138"/>
    <mergeCell ref="F138:G138"/>
    <mergeCell ref="J138:K138"/>
    <mergeCell ref="J136:K136"/>
    <mergeCell ref="A137:D137"/>
    <mergeCell ref="F136:G136"/>
    <mergeCell ref="J137:K137"/>
    <mergeCell ref="A136:D136"/>
    <mergeCell ref="F137:G137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6:D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A22:H22"/>
    <mergeCell ref="I22:K22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33:L33"/>
    <mergeCell ref="A34:L34"/>
    <mergeCell ref="A35:L35"/>
    <mergeCell ref="A36:L36"/>
    <mergeCell ref="A37:H38"/>
    <mergeCell ref="I37:L38"/>
    <mergeCell ref="A45:H46"/>
    <mergeCell ref="I45:L46"/>
    <mergeCell ref="A39:H40"/>
    <mergeCell ref="I39:L40"/>
    <mergeCell ref="A43:H43"/>
    <mergeCell ref="I43:L43"/>
    <mergeCell ref="A44:H44"/>
    <mergeCell ref="I44:L44"/>
    <mergeCell ref="A41:H42"/>
    <mergeCell ref="I41:L42"/>
    <mergeCell ref="I54:L54"/>
    <mergeCell ref="F53:G53"/>
    <mergeCell ref="A47:H47"/>
    <mergeCell ref="I47:L48"/>
    <mergeCell ref="A48:H48"/>
    <mergeCell ref="A49:L50"/>
    <mergeCell ref="I53:L53"/>
    <mergeCell ref="H51:H52"/>
    <mergeCell ref="I51:L51"/>
    <mergeCell ref="I56:L56"/>
    <mergeCell ref="A57:D57"/>
    <mergeCell ref="F57:G57"/>
    <mergeCell ref="I57:L57"/>
    <mergeCell ref="A51:D52"/>
    <mergeCell ref="F51:G52"/>
    <mergeCell ref="A55:D55"/>
    <mergeCell ref="I52:L52"/>
    <mergeCell ref="A53:D53"/>
    <mergeCell ref="F54:G54"/>
    <mergeCell ref="F60:G60"/>
    <mergeCell ref="I60:L60"/>
    <mergeCell ref="F55:G55"/>
    <mergeCell ref="I55:L55"/>
    <mergeCell ref="A54:D54"/>
    <mergeCell ref="A61:D61"/>
    <mergeCell ref="F61:G61"/>
    <mergeCell ref="I61:L61"/>
    <mergeCell ref="A56:D56"/>
    <mergeCell ref="F56:G56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7:I97"/>
    <mergeCell ref="G99:I99"/>
    <mergeCell ref="G96:I96"/>
    <mergeCell ref="J96:L96"/>
    <mergeCell ref="A91:F91"/>
    <mergeCell ref="G91:I91"/>
    <mergeCell ref="J91:L91"/>
    <mergeCell ref="A95:F95"/>
    <mergeCell ref="G95:I95"/>
    <mergeCell ref="J95:L95"/>
    <mergeCell ref="AC115:AC116"/>
    <mergeCell ref="AB115:AB116"/>
    <mergeCell ref="A102:F102"/>
    <mergeCell ref="G102:I102"/>
    <mergeCell ref="J102:L102"/>
    <mergeCell ref="J97:L97"/>
    <mergeCell ref="A98:F98"/>
    <mergeCell ref="G98:I98"/>
    <mergeCell ref="A99:F99"/>
    <mergeCell ref="A97:F97"/>
    <mergeCell ref="G108:I108"/>
    <mergeCell ref="J108:L108"/>
    <mergeCell ref="X113:AE113"/>
    <mergeCell ref="H114:H116"/>
    <mergeCell ref="I114:O114"/>
    <mergeCell ref="P114:P116"/>
    <mergeCell ref="Q114:W114"/>
    <mergeCell ref="X114:X116"/>
    <mergeCell ref="Y114:AE114"/>
    <mergeCell ref="AD115:AE115"/>
    <mergeCell ref="J99:L99"/>
    <mergeCell ref="A100:F100"/>
    <mergeCell ref="G101:I101"/>
    <mergeCell ref="J101:L101"/>
    <mergeCell ref="G100:I100"/>
    <mergeCell ref="A107:F107"/>
    <mergeCell ref="G107:I107"/>
    <mergeCell ref="J107:L107"/>
    <mergeCell ref="A103:F103"/>
    <mergeCell ref="A105:F106"/>
    <mergeCell ref="G103:I103"/>
    <mergeCell ref="J103:L103"/>
    <mergeCell ref="A104:F104"/>
    <mergeCell ref="G104:I104"/>
    <mergeCell ref="J104:L104"/>
    <mergeCell ref="A112:L112"/>
    <mergeCell ref="G105:I106"/>
    <mergeCell ref="J105:L106"/>
    <mergeCell ref="A109:L109"/>
    <mergeCell ref="A108:F108"/>
    <mergeCell ref="A111:L111"/>
    <mergeCell ref="A110:L110"/>
    <mergeCell ref="Y115:Y116"/>
    <mergeCell ref="U115:U116"/>
    <mergeCell ref="P113:W113"/>
    <mergeCell ref="F113:G116"/>
    <mergeCell ref="H113:O113"/>
    <mergeCell ref="L115:L116"/>
    <mergeCell ref="M115:M116"/>
    <mergeCell ref="N115:O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Q115:Q116"/>
    <mergeCell ref="R115:S116"/>
    <mergeCell ref="T115:T116"/>
    <mergeCell ref="Z115:AA116"/>
    <mergeCell ref="Z117:AA117"/>
    <mergeCell ref="V115:W115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A125:D125"/>
    <mergeCell ref="F125:G125"/>
    <mergeCell ref="J125:K125"/>
    <mergeCell ref="R125:S125"/>
    <mergeCell ref="J122:K122"/>
    <mergeCell ref="A124:D124"/>
    <mergeCell ref="Z124:AA124"/>
    <mergeCell ref="A123:D123"/>
    <mergeCell ref="F123:G123"/>
    <mergeCell ref="J123:K123"/>
    <mergeCell ref="R123:S123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A151:D151"/>
    <mergeCell ref="F151:G151"/>
    <mergeCell ref="J151:K151"/>
    <mergeCell ref="R151:S151"/>
    <mergeCell ref="A150:D150"/>
    <mergeCell ref="Z148:AA148"/>
    <mergeCell ref="A149:D149"/>
    <mergeCell ref="F149:G149"/>
    <mergeCell ref="J149:K149"/>
    <mergeCell ref="R149:S149"/>
    <mergeCell ref="G156:Q156"/>
    <mergeCell ref="A152:D152"/>
    <mergeCell ref="A153:Y153"/>
    <mergeCell ref="Z152:AA152"/>
    <mergeCell ref="F150:G150"/>
    <mergeCell ref="J150:K150"/>
    <mergeCell ref="R150:S150"/>
    <mergeCell ref="Z150:AA150"/>
    <mergeCell ref="Z151:AA151"/>
    <mergeCell ref="F152:G152"/>
    <mergeCell ref="J152:K152"/>
    <mergeCell ref="R152:S152"/>
    <mergeCell ref="O158:Q159"/>
    <mergeCell ref="K157:Q157"/>
    <mergeCell ref="A154:O154"/>
    <mergeCell ref="A155:O155"/>
    <mergeCell ref="G160:H160"/>
    <mergeCell ref="K160:L160"/>
    <mergeCell ref="G157:J159"/>
    <mergeCell ref="G166:H166"/>
    <mergeCell ref="K166:L166"/>
    <mergeCell ref="A156:D160"/>
    <mergeCell ref="E156:E160"/>
    <mergeCell ref="F156:F160"/>
    <mergeCell ref="A161:D161"/>
    <mergeCell ref="G161:H161"/>
    <mergeCell ref="A163:D163"/>
    <mergeCell ref="G163:H163"/>
    <mergeCell ref="K158:N159"/>
    <mergeCell ref="K163:L163"/>
    <mergeCell ref="K161:L161"/>
    <mergeCell ref="A162:D162"/>
    <mergeCell ref="G162:H162"/>
    <mergeCell ref="K162:L162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79:I179"/>
    <mergeCell ref="A183:D183"/>
    <mergeCell ref="F183:I183"/>
    <mergeCell ref="A177:D177"/>
    <mergeCell ref="F177:I177"/>
    <mergeCell ref="A166:D166"/>
    <mergeCell ref="A184:D184"/>
    <mergeCell ref="F184:I184"/>
    <mergeCell ref="A173:D173"/>
    <mergeCell ref="F173:I173"/>
    <mergeCell ref="A174:D174"/>
    <mergeCell ref="F174:I174"/>
    <mergeCell ref="A175:D175"/>
    <mergeCell ref="F175:I175"/>
    <mergeCell ref="A176:D176"/>
    <mergeCell ref="F176:I176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26">
      <selection activeCell="I53" sqref="I53:L58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6" width="12.140625" style="0" customWidth="1"/>
    <col min="17" max="17" width="10.7109375" style="0" customWidth="1"/>
    <col min="21" max="21" width="10.28125" style="0" customWidth="1"/>
    <col min="23" max="23" width="9.421875" style="0" customWidth="1"/>
    <col min="24" max="24" width="12.57421875" style="0" customWidth="1"/>
    <col min="25" max="25" width="11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44437638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508">
        <v>5400428</v>
      </c>
      <c r="J58" s="509"/>
      <c r="K58" s="509"/>
      <c r="L58" s="510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/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/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49838066</v>
      </c>
      <c r="I118" s="67">
        <f>SUM(I121)</f>
        <v>44437638</v>
      </c>
      <c r="J118" s="346">
        <f>SUM(J125)</f>
        <v>0</v>
      </c>
      <c r="K118" s="512"/>
      <c r="L118" s="68"/>
      <c r="M118" s="111"/>
      <c r="N118" s="112">
        <f>SUM(N121+N122)</f>
        <v>5400428</v>
      </c>
      <c r="O118" s="113"/>
      <c r="P118" s="1">
        <f>SUM(P119+P121+P122+P125)</f>
        <v>61472240</v>
      </c>
      <c r="Q118" s="67">
        <f>SUM(Q121)</f>
        <v>56071812</v>
      </c>
      <c r="R118" s="346">
        <f>SUM(R125)</f>
        <v>0</v>
      </c>
      <c r="S118" s="512"/>
      <c r="T118" s="68"/>
      <c r="U118" s="111"/>
      <c r="V118" s="112">
        <f>SUM(V121+V122)</f>
        <v>5400428</v>
      </c>
      <c r="W118" s="113"/>
      <c r="X118" s="1">
        <f>SUM(X119+X121+X122+X125)</f>
        <v>61472240</v>
      </c>
      <c r="Y118" s="67">
        <f>SUM(Y121)</f>
        <v>56071812</v>
      </c>
      <c r="Z118" s="346">
        <f>SUM(Z125)</f>
        <v>0</v>
      </c>
      <c r="AA118" s="512"/>
      <c r="AB118" s="68"/>
      <c r="AC118" s="111"/>
      <c r="AD118" s="112">
        <f>SUM(AD121+AD122)</f>
        <v>5400428</v>
      </c>
      <c r="AE118" s="113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114" t="s">
        <v>116</v>
      </c>
      <c r="J119" s="208" t="s">
        <v>116</v>
      </c>
      <c r="K119" s="511"/>
      <c r="L119" s="55" t="s">
        <v>116</v>
      </c>
      <c r="M119" s="111" t="s">
        <v>116</v>
      </c>
      <c r="N119" s="112"/>
      <c r="O119" s="113" t="s">
        <v>116</v>
      </c>
      <c r="P119" s="25"/>
      <c r="Q119" s="114" t="s">
        <v>116</v>
      </c>
      <c r="R119" s="208" t="s">
        <v>116</v>
      </c>
      <c r="S119" s="511"/>
      <c r="T119" s="55" t="s">
        <v>116</v>
      </c>
      <c r="U119" s="111" t="s">
        <v>116</v>
      </c>
      <c r="V119" s="112"/>
      <c r="W119" s="113" t="s">
        <v>116</v>
      </c>
      <c r="X119" s="25"/>
      <c r="Y119" s="114" t="s">
        <v>116</v>
      </c>
      <c r="Z119" s="208" t="s">
        <v>116</v>
      </c>
      <c r="AA119" s="511"/>
      <c r="AB119" s="55" t="s">
        <v>116</v>
      </c>
      <c r="AC119" s="111" t="s">
        <v>116</v>
      </c>
      <c r="AD119" s="112"/>
      <c r="AE119" s="113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114"/>
      <c r="J120" s="208"/>
      <c r="K120" s="511"/>
      <c r="L120" s="55"/>
      <c r="M120" s="111"/>
      <c r="N120" s="112"/>
      <c r="O120" s="113"/>
      <c r="P120" s="25"/>
      <c r="Q120" s="114"/>
      <c r="R120" s="208"/>
      <c r="S120" s="511"/>
      <c r="T120" s="55"/>
      <c r="U120" s="111"/>
      <c r="V120" s="112"/>
      <c r="W120" s="113"/>
      <c r="X120" s="25"/>
      <c r="Y120" s="114"/>
      <c r="Z120" s="208"/>
      <c r="AA120" s="511"/>
      <c r="AB120" s="55"/>
      <c r="AC120" s="111"/>
      <c r="AD120" s="112"/>
      <c r="AE120" s="113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49838066</v>
      </c>
      <c r="I121" s="114">
        <f>20839000+23148516+416629+33493</f>
        <v>44437638</v>
      </c>
      <c r="J121" s="208" t="s">
        <v>116</v>
      </c>
      <c r="K121" s="511"/>
      <c r="L121" s="55" t="s">
        <v>116</v>
      </c>
      <c r="M121" s="111"/>
      <c r="N121" s="115">
        <v>5400428</v>
      </c>
      <c r="O121" s="113"/>
      <c r="P121" s="25">
        <f>SUM(Q121+U121+V121)</f>
        <v>61472240</v>
      </c>
      <c r="Q121" s="114">
        <f>20839000+34782690+416629+33493</f>
        <v>56071812</v>
      </c>
      <c r="R121" s="208" t="s">
        <v>116</v>
      </c>
      <c r="S121" s="511"/>
      <c r="T121" s="55" t="s">
        <v>116</v>
      </c>
      <c r="U121" s="111"/>
      <c r="V121" s="115">
        <v>5400428</v>
      </c>
      <c r="W121" s="113"/>
      <c r="X121" s="25">
        <f>SUM(Y121+AC121+AD121)</f>
        <v>61472240</v>
      </c>
      <c r="Y121" s="114">
        <f>20839000+34782690+416629+33493</f>
        <v>56071812</v>
      </c>
      <c r="Z121" s="208" t="s">
        <v>116</v>
      </c>
      <c r="AA121" s="511"/>
      <c r="AB121" s="55" t="s">
        <v>116</v>
      </c>
      <c r="AC121" s="111"/>
      <c r="AD121" s="115">
        <v>5400428</v>
      </c>
      <c r="AE121" s="113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0</v>
      </c>
      <c r="I122" s="114"/>
      <c r="J122" s="208" t="s">
        <v>116</v>
      </c>
      <c r="K122" s="511"/>
      <c r="L122" s="55" t="s">
        <v>116</v>
      </c>
      <c r="M122" s="111"/>
      <c r="N122" s="115"/>
      <c r="O122" s="113"/>
      <c r="P122" s="25">
        <f>SUM(Q122+U122+V122)</f>
        <v>0</v>
      </c>
      <c r="Q122" s="114"/>
      <c r="R122" s="208" t="s">
        <v>116</v>
      </c>
      <c r="S122" s="511"/>
      <c r="T122" s="55" t="s">
        <v>116</v>
      </c>
      <c r="U122" s="111"/>
      <c r="V122" s="115"/>
      <c r="W122" s="113"/>
      <c r="X122" s="25">
        <f>SUM(Y122+AC122+AD122)</f>
        <v>0</v>
      </c>
      <c r="Y122" s="114"/>
      <c r="Z122" s="208" t="s">
        <v>116</v>
      </c>
      <c r="AA122" s="511"/>
      <c r="AB122" s="55" t="s">
        <v>116</v>
      </c>
      <c r="AC122" s="111"/>
      <c r="AD122" s="115"/>
      <c r="AE122" s="113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114" t="s">
        <v>116</v>
      </c>
      <c r="J123" s="208" t="s">
        <v>116</v>
      </c>
      <c r="K123" s="511"/>
      <c r="L123" s="55" t="s">
        <v>116</v>
      </c>
      <c r="M123" s="111" t="s">
        <v>116</v>
      </c>
      <c r="N123" s="112"/>
      <c r="O123" s="113" t="s">
        <v>116</v>
      </c>
      <c r="P123" s="25"/>
      <c r="Q123" s="114" t="s">
        <v>116</v>
      </c>
      <c r="R123" s="208" t="s">
        <v>116</v>
      </c>
      <c r="S123" s="511"/>
      <c r="T123" s="55" t="s">
        <v>116</v>
      </c>
      <c r="U123" s="111" t="s">
        <v>116</v>
      </c>
      <c r="V123" s="112"/>
      <c r="W123" s="113" t="s">
        <v>116</v>
      </c>
      <c r="X123" s="25"/>
      <c r="Y123" s="114" t="s">
        <v>116</v>
      </c>
      <c r="Z123" s="208" t="s">
        <v>116</v>
      </c>
      <c r="AA123" s="511"/>
      <c r="AB123" s="55" t="s">
        <v>116</v>
      </c>
      <c r="AC123" s="111" t="s">
        <v>116</v>
      </c>
      <c r="AD123" s="112"/>
      <c r="AE123" s="113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114" t="s">
        <v>116</v>
      </c>
      <c r="J124" s="208" t="s">
        <v>116</v>
      </c>
      <c r="K124" s="511"/>
      <c r="L124" s="55" t="s">
        <v>116</v>
      </c>
      <c r="M124" s="111" t="s">
        <v>116</v>
      </c>
      <c r="N124" s="112"/>
      <c r="O124" s="113" t="s">
        <v>116</v>
      </c>
      <c r="P124" s="25"/>
      <c r="Q124" s="114" t="s">
        <v>116</v>
      </c>
      <c r="R124" s="208" t="s">
        <v>116</v>
      </c>
      <c r="S124" s="511"/>
      <c r="T124" s="55" t="s">
        <v>116</v>
      </c>
      <c r="U124" s="111" t="s">
        <v>116</v>
      </c>
      <c r="V124" s="112"/>
      <c r="W124" s="113" t="s">
        <v>116</v>
      </c>
      <c r="X124" s="25"/>
      <c r="Y124" s="114" t="s">
        <v>116</v>
      </c>
      <c r="Z124" s="208" t="s">
        <v>116</v>
      </c>
      <c r="AA124" s="511"/>
      <c r="AB124" s="55" t="s">
        <v>116</v>
      </c>
      <c r="AC124" s="111" t="s">
        <v>116</v>
      </c>
      <c r="AD124" s="112"/>
      <c r="AE124" s="113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0</v>
      </c>
      <c r="I125" s="114" t="s">
        <v>116</v>
      </c>
      <c r="J125" s="208">
        <v>0</v>
      </c>
      <c r="K125" s="511"/>
      <c r="L125" s="55"/>
      <c r="M125" s="111" t="s">
        <v>116</v>
      </c>
      <c r="N125" s="112" t="s">
        <v>116</v>
      </c>
      <c r="O125" s="113" t="s">
        <v>116</v>
      </c>
      <c r="P125" s="25">
        <f>SUM(R125+T125)</f>
        <v>0</v>
      </c>
      <c r="Q125" s="114" t="s">
        <v>116</v>
      </c>
      <c r="R125" s="208">
        <v>0</v>
      </c>
      <c r="S125" s="511"/>
      <c r="T125" s="55"/>
      <c r="U125" s="111" t="s">
        <v>116</v>
      </c>
      <c r="V125" s="112" t="s">
        <v>116</v>
      </c>
      <c r="W125" s="113" t="s">
        <v>116</v>
      </c>
      <c r="X125" s="25">
        <f>SUM(Z125+AB125)</f>
        <v>0</v>
      </c>
      <c r="Y125" s="114" t="s">
        <v>116</v>
      </c>
      <c r="Z125" s="208">
        <v>0</v>
      </c>
      <c r="AA125" s="511"/>
      <c r="AB125" s="55"/>
      <c r="AC125" s="111" t="s">
        <v>116</v>
      </c>
      <c r="AD125" s="112" t="s">
        <v>116</v>
      </c>
      <c r="AE125" s="113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114" t="s">
        <v>116</v>
      </c>
      <c r="J126" s="208" t="s">
        <v>116</v>
      </c>
      <c r="K126" s="511"/>
      <c r="L126" s="55" t="s">
        <v>116</v>
      </c>
      <c r="M126" s="111" t="s">
        <v>116</v>
      </c>
      <c r="N126" s="112"/>
      <c r="O126" s="113"/>
      <c r="P126" s="25"/>
      <c r="Q126" s="114" t="s">
        <v>116</v>
      </c>
      <c r="R126" s="208" t="s">
        <v>116</v>
      </c>
      <c r="S126" s="511"/>
      <c r="T126" s="55" t="s">
        <v>116</v>
      </c>
      <c r="U126" s="111" t="s">
        <v>116</v>
      </c>
      <c r="V126" s="112"/>
      <c r="W126" s="113"/>
      <c r="X126" s="25"/>
      <c r="Y126" s="114" t="s">
        <v>116</v>
      </c>
      <c r="Z126" s="208" t="s">
        <v>116</v>
      </c>
      <c r="AA126" s="511"/>
      <c r="AB126" s="55" t="s">
        <v>116</v>
      </c>
      <c r="AC126" s="111" t="s">
        <v>116</v>
      </c>
      <c r="AD126" s="112"/>
      <c r="AE126" s="113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114" t="s">
        <v>116</v>
      </c>
      <c r="J127" s="208" t="s">
        <v>116</v>
      </c>
      <c r="K127" s="511"/>
      <c r="L127" s="55" t="s">
        <v>116</v>
      </c>
      <c r="M127" s="111" t="s">
        <v>116</v>
      </c>
      <c r="N127" s="112"/>
      <c r="O127" s="113" t="s">
        <v>116</v>
      </c>
      <c r="P127" s="25"/>
      <c r="Q127" s="114" t="s">
        <v>116</v>
      </c>
      <c r="R127" s="208" t="s">
        <v>116</v>
      </c>
      <c r="S127" s="511"/>
      <c r="T127" s="55" t="s">
        <v>116</v>
      </c>
      <c r="U127" s="111" t="s">
        <v>116</v>
      </c>
      <c r="V127" s="112"/>
      <c r="W127" s="113" t="s">
        <v>116</v>
      </c>
      <c r="X127" s="25"/>
      <c r="Y127" s="114" t="s">
        <v>116</v>
      </c>
      <c r="Z127" s="208" t="s">
        <v>116</v>
      </c>
      <c r="AA127" s="511"/>
      <c r="AB127" s="55" t="s">
        <v>116</v>
      </c>
      <c r="AC127" s="111" t="s">
        <v>116</v>
      </c>
      <c r="AD127" s="112"/>
      <c r="AE127" s="113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114"/>
      <c r="J128" s="208"/>
      <c r="K128" s="511"/>
      <c r="L128" s="55"/>
      <c r="M128" s="111"/>
      <c r="N128" s="116"/>
      <c r="O128" s="113"/>
      <c r="P128" s="25"/>
      <c r="Q128" s="114"/>
      <c r="R128" s="208"/>
      <c r="S128" s="511"/>
      <c r="T128" s="55"/>
      <c r="U128" s="111"/>
      <c r="V128" s="116"/>
      <c r="W128" s="113"/>
      <c r="X128" s="25"/>
      <c r="Y128" s="114"/>
      <c r="Z128" s="208"/>
      <c r="AA128" s="511"/>
      <c r="AB128" s="55"/>
      <c r="AC128" s="111"/>
      <c r="AD128" s="116"/>
      <c r="AE128" s="113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49838066</v>
      </c>
      <c r="I129" s="25">
        <f>SUM(I130+I134+I139+I141+I142)</f>
        <v>44437638</v>
      </c>
      <c r="J129" s="208">
        <f>SUM(J130+J134+J139+J141+J142)</f>
        <v>0</v>
      </c>
      <c r="K129" s="511"/>
      <c r="L129" s="55"/>
      <c r="M129" s="117"/>
      <c r="N129" s="104">
        <f>SUM(N130+N134+N139+N141+N142)</f>
        <v>5400428</v>
      </c>
      <c r="O129" s="118"/>
      <c r="P129" s="25">
        <f>SUM(P130+P134+P139+P141+P142)</f>
        <v>61472240</v>
      </c>
      <c r="Q129" s="25">
        <f>SUM(Q130+Q134+Q139+Q141+Q142)</f>
        <v>56071812</v>
      </c>
      <c r="R129" s="208">
        <f>SUM(R130+R134+R139+R141+R142)</f>
        <v>0</v>
      </c>
      <c r="S129" s="511"/>
      <c r="T129" s="55"/>
      <c r="U129" s="117"/>
      <c r="V129" s="104">
        <f>SUM(V130+V134+V139+V141+V142)</f>
        <v>5400428</v>
      </c>
      <c r="W129" s="118"/>
      <c r="X129" s="25">
        <f>SUM(X130+X134+X139+X141+X142)</f>
        <v>61472240</v>
      </c>
      <c r="Y129" s="25">
        <f>SUM(Y130+Y134+Y139+Y141+Y142)</f>
        <v>56071812</v>
      </c>
      <c r="Z129" s="208">
        <f>SUM(Z130+Z134+Z139+Z141+Z142)</f>
        <v>0</v>
      </c>
      <c r="AA129" s="511"/>
      <c r="AB129" s="55"/>
      <c r="AC129" s="117"/>
      <c r="AD129" s="104">
        <f>SUM(AD130+AD134+AD139+AD141+AD142)</f>
        <v>5400428</v>
      </c>
      <c r="AE129" s="118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30904649</v>
      </c>
      <c r="I130" s="25">
        <f>SUM(I131:I132)</f>
        <v>30904649</v>
      </c>
      <c r="J130" s="208"/>
      <c r="K130" s="511"/>
      <c r="L130" s="55"/>
      <c r="M130" s="111"/>
      <c r="N130" s="119"/>
      <c r="O130" s="113"/>
      <c r="P130" s="25">
        <f>SUM(P131:P132)</f>
        <v>34782690</v>
      </c>
      <c r="Q130" s="25">
        <f>SUM(Q131:Q132)</f>
        <v>34782690</v>
      </c>
      <c r="R130" s="208"/>
      <c r="S130" s="511"/>
      <c r="T130" s="55"/>
      <c r="U130" s="111"/>
      <c r="V130" s="119"/>
      <c r="W130" s="113"/>
      <c r="X130" s="25">
        <f>SUM(X131:X132)</f>
        <v>34782690</v>
      </c>
      <c r="Y130" s="25">
        <f>SUM(Y131:Y132)</f>
        <v>34782690</v>
      </c>
      <c r="Z130" s="208"/>
      <c r="AA130" s="511"/>
      <c r="AB130" s="55"/>
      <c r="AC130" s="111"/>
      <c r="AD130" s="119"/>
      <c r="AE130" s="113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30904649</v>
      </c>
      <c r="I131" s="114">
        <v>30904649</v>
      </c>
      <c r="J131" s="208"/>
      <c r="K131" s="511"/>
      <c r="L131" s="55"/>
      <c r="M131" s="111"/>
      <c r="N131" s="112"/>
      <c r="O131" s="113"/>
      <c r="P131" s="25">
        <f>SUM(Q131+U131+V131)</f>
        <v>34782690</v>
      </c>
      <c r="Q131" s="114">
        <v>34782690</v>
      </c>
      <c r="R131" s="208"/>
      <c r="S131" s="511"/>
      <c r="T131" s="55"/>
      <c r="U131" s="111"/>
      <c r="V131" s="112"/>
      <c r="W131" s="113"/>
      <c r="X131" s="25">
        <f>SUM(Y131+AC131+AD131)</f>
        <v>34782690</v>
      </c>
      <c r="Y131" s="114">
        <v>34782690</v>
      </c>
      <c r="Z131" s="208"/>
      <c r="AA131" s="511"/>
      <c r="AB131" s="55"/>
      <c r="AC131" s="111"/>
      <c r="AD131" s="112"/>
      <c r="AE131" s="113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114"/>
      <c r="J132" s="208"/>
      <c r="K132" s="511"/>
      <c r="L132" s="55"/>
      <c r="M132" s="111"/>
      <c r="N132" s="112"/>
      <c r="O132" s="113"/>
      <c r="P132" s="25"/>
      <c r="Q132" s="114"/>
      <c r="R132" s="208"/>
      <c r="S132" s="511"/>
      <c r="T132" s="55"/>
      <c r="U132" s="111"/>
      <c r="V132" s="112"/>
      <c r="W132" s="113"/>
      <c r="X132" s="25"/>
      <c r="Y132" s="114"/>
      <c r="Z132" s="208"/>
      <c r="AA132" s="511"/>
      <c r="AB132" s="55"/>
      <c r="AC132" s="111"/>
      <c r="AD132" s="112"/>
      <c r="AE132" s="113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114"/>
      <c r="J133" s="208"/>
      <c r="K133" s="511"/>
      <c r="L133" s="55"/>
      <c r="M133" s="111"/>
      <c r="N133" s="112"/>
      <c r="O133" s="113"/>
      <c r="P133" s="25"/>
      <c r="Q133" s="114"/>
      <c r="R133" s="208"/>
      <c r="S133" s="511"/>
      <c r="T133" s="55"/>
      <c r="U133" s="111"/>
      <c r="V133" s="112"/>
      <c r="W133" s="113"/>
      <c r="X133" s="25"/>
      <c r="Y133" s="114"/>
      <c r="Z133" s="208"/>
      <c r="AA133" s="511"/>
      <c r="AB133" s="55"/>
      <c r="AC133" s="111"/>
      <c r="AD133" s="112"/>
      <c r="AE133" s="113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1036173</v>
      </c>
      <c r="I134" s="114">
        <f>SUM(I136:I138)</f>
        <v>1036173</v>
      </c>
      <c r="J134" s="208"/>
      <c r="K134" s="511"/>
      <c r="L134" s="55"/>
      <c r="M134" s="111"/>
      <c r="N134" s="112"/>
      <c r="O134" s="113"/>
      <c r="P134" s="25">
        <f>SUM(Q134+U134+V134)</f>
        <v>1036173</v>
      </c>
      <c r="Q134" s="114">
        <f>SUM(Q136:Q138)</f>
        <v>1036173</v>
      </c>
      <c r="R134" s="208"/>
      <c r="S134" s="511"/>
      <c r="T134" s="55"/>
      <c r="U134" s="111"/>
      <c r="V134" s="112"/>
      <c r="W134" s="113"/>
      <c r="X134" s="25">
        <f>SUM(Y134+AC134+AD134)</f>
        <v>1036173</v>
      </c>
      <c r="Y134" s="114">
        <f>SUM(Y136:Y138)</f>
        <v>1036173</v>
      </c>
      <c r="Z134" s="208"/>
      <c r="AA134" s="511"/>
      <c r="AB134" s="55"/>
      <c r="AC134" s="111"/>
      <c r="AD134" s="112"/>
      <c r="AE134" s="113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114"/>
      <c r="J135" s="208"/>
      <c r="K135" s="511"/>
      <c r="L135" s="55"/>
      <c r="M135" s="111"/>
      <c r="N135" s="112"/>
      <c r="O135" s="113"/>
      <c r="P135" s="25"/>
      <c r="Q135" s="114"/>
      <c r="R135" s="208"/>
      <c r="S135" s="511"/>
      <c r="T135" s="55"/>
      <c r="U135" s="111"/>
      <c r="V135" s="112"/>
      <c r="W135" s="113"/>
      <c r="X135" s="25"/>
      <c r="Y135" s="114"/>
      <c r="Z135" s="208"/>
      <c r="AA135" s="511"/>
      <c r="AB135" s="55"/>
      <c r="AC135" s="111"/>
      <c r="AD135" s="112"/>
      <c r="AE135" s="113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1008266</v>
      </c>
      <c r="I136" s="114">
        <v>1008266</v>
      </c>
      <c r="J136" s="208"/>
      <c r="K136" s="511"/>
      <c r="L136" s="55"/>
      <c r="M136" s="111"/>
      <c r="N136" s="112"/>
      <c r="O136" s="113"/>
      <c r="P136" s="25">
        <f>SUM(Q136+U136+V136)</f>
        <v>1008266</v>
      </c>
      <c r="Q136" s="114">
        <v>1008266</v>
      </c>
      <c r="R136" s="208"/>
      <c r="S136" s="511"/>
      <c r="T136" s="55"/>
      <c r="U136" s="111"/>
      <c r="V136" s="112"/>
      <c r="W136" s="113"/>
      <c r="X136" s="25">
        <f>SUM(Y136+AC136+AD136)</f>
        <v>1008266</v>
      </c>
      <c r="Y136" s="114">
        <v>1008266</v>
      </c>
      <c r="Z136" s="208"/>
      <c r="AA136" s="511"/>
      <c r="AB136" s="55"/>
      <c r="AC136" s="111"/>
      <c r="AD136" s="112"/>
      <c r="AE136" s="113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27907</v>
      </c>
      <c r="I137" s="114">
        <v>27907</v>
      </c>
      <c r="J137" s="208"/>
      <c r="K137" s="511"/>
      <c r="L137" s="55"/>
      <c r="M137" s="111"/>
      <c r="N137" s="112"/>
      <c r="O137" s="113"/>
      <c r="P137" s="25">
        <f>SUM(Q137+U137+V137)</f>
        <v>27907</v>
      </c>
      <c r="Q137" s="114">
        <v>27907</v>
      </c>
      <c r="R137" s="208"/>
      <c r="S137" s="511"/>
      <c r="T137" s="55"/>
      <c r="U137" s="111"/>
      <c r="V137" s="112"/>
      <c r="W137" s="113"/>
      <c r="X137" s="25">
        <f>SUM(Y137+AC137+AD137)</f>
        <v>27907</v>
      </c>
      <c r="Y137" s="114">
        <v>27907</v>
      </c>
      <c r="Z137" s="208"/>
      <c r="AA137" s="511"/>
      <c r="AB137" s="55"/>
      <c r="AC137" s="111"/>
      <c r="AD137" s="112"/>
      <c r="AE137" s="113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114">
        <v>0</v>
      </c>
      <c r="J138" s="208"/>
      <c r="K138" s="511"/>
      <c r="L138" s="55"/>
      <c r="M138" s="111"/>
      <c r="N138" s="112"/>
      <c r="O138" s="113"/>
      <c r="P138" s="25">
        <f>SUM(Q138+U138+V138)</f>
        <v>0</v>
      </c>
      <c r="Q138" s="114">
        <v>0</v>
      </c>
      <c r="R138" s="208"/>
      <c r="S138" s="511"/>
      <c r="T138" s="55"/>
      <c r="U138" s="111"/>
      <c r="V138" s="112"/>
      <c r="W138" s="113"/>
      <c r="X138" s="25">
        <f>SUM(Y138+AC138+AD138)</f>
        <v>0</v>
      </c>
      <c r="Y138" s="114">
        <v>0</v>
      </c>
      <c r="Z138" s="208"/>
      <c r="AA138" s="511"/>
      <c r="AB138" s="55"/>
      <c r="AC138" s="111"/>
      <c r="AD138" s="112"/>
      <c r="AE138" s="113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114"/>
      <c r="J139" s="208"/>
      <c r="K139" s="511"/>
      <c r="L139" s="55"/>
      <c r="M139" s="111"/>
      <c r="N139" s="112"/>
      <c r="O139" s="113"/>
      <c r="P139" s="25"/>
      <c r="Q139" s="114"/>
      <c r="R139" s="208"/>
      <c r="S139" s="511"/>
      <c r="T139" s="55"/>
      <c r="U139" s="111"/>
      <c r="V139" s="112"/>
      <c r="W139" s="113"/>
      <c r="X139" s="25"/>
      <c r="Y139" s="114"/>
      <c r="Z139" s="208"/>
      <c r="AA139" s="511"/>
      <c r="AB139" s="55"/>
      <c r="AC139" s="111"/>
      <c r="AD139" s="112"/>
      <c r="AE139" s="113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114"/>
      <c r="J140" s="208"/>
      <c r="K140" s="511"/>
      <c r="L140" s="55"/>
      <c r="M140" s="111"/>
      <c r="N140" s="112"/>
      <c r="O140" s="113"/>
      <c r="P140" s="25"/>
      <c r="Q140" s="114"/>
      <c r="R140" s="208"/>
      <c r="S140" s="511"/>
      <c r="T140" s="55"/>
      <c r="U140" s="111"/>
      <c r="V140" s="112"/>
      <c r="W140" s="113"/>
      <c r="X140" s="25"/>
      <c r="Y140" s="114"/>
      <c r="Z140" s="208"/>
      <c r="AA140" s="511"/>
      <c r="AB140" s="55"/>
      <c r="AC140" s="111"/>
      <c r="AD140" s="112"/>
      <c r="AE140" s="113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114"/>
      <c r="J141" s="208"/>
      <c r="K141" s="511"/>
      <c r="L141" s="55"/>
      <c r="M141" s="111"/>
      <c r="N141" s="112"/>
      <c r="O141" s="113"/>
      <c r="P141" s="25"/>
      <c r="Q141" s="114"/>
      <c r="R141" s="208"/>
      <c r="S141" s="511"/>
      <c r="T141" s="55"/>
      <c r="U141" s="111"/>
      <c r="V141" s="112"/>
      <c r="W141" s="113"/>
      <c r="X141" s="25"/>
      <c r="Y141" s="114"/>
      <c r="Z141" s="208"/>
      <c r="AA141" s="511"/>
      <c r="AB141" s="55"/>
      <c r="AC141" s="111"/>
      <c r="AD141" s="112"/>
      <c r="AE141" s="113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17897244</v>
      </c>
      <c r="I142" s="135">
        <v>12496816</v>
      </c>
      <c r="J142" s="208">
        <v>0</v>
      </c>
      <c r="K142" s="511"/>
      <c r="L142" s="55"/>
      <c r="M142" s="111"/>
      <c r="N142" s="115">
        <v>5400428</v>
      </c>
      <c r="O142" s="113"/>
      <c r="P142" s="25">
        <f>SUM(Q142+R142+V142)</f>
        <v>25653377</v>
      </c>
      <c r="Q142" s="114">
        <v>20252949</v>
      </c>
      <c r="R142" s="208">
        <v>0</v>
      </c>
      <c r="S142" s="511"/>
      <c r="T142" s="55"/>
      <c r="U142" s="111"/>
      <c r="V142" s="115">
        <v>5400428</v>
      </c>
      <c r="W142" s="113"/>
      <c r="X142" s="25">
        <f>SUM(Y142+Z142+AD142)</f>
        <v>25653377</v>
      </c>
      <c r="Y142" s="114">
        <v>20252949</v>
      </c>
      <c r="Z142" s="208">
        <v>0</v>
      </c>
      <c r="AA142" s="511"/>
      <c r="AB142" s="55"/>
      <c r="AC142" s="111"/>
      <c r="AD142" s="115">
        <v>5400428</v>
      </c>
      <c r="AE142" s="113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114"/>
      <c r="J143" s="208"/>
      <c r="K143" s="511"/>
      <c r="L143" s="55"/>
      <c r="M143" s="111"/>
      <c r="N143" s="112"/>
      <c r="O143" s="113"/>
      <c r="P143" s="25"/>
      <c r="Q143" s="114"/>
      <c r="R143" s="208"/>
      <c r="S143" s="511"/>
      <c r="T143" s="55"/>
      <c r="U143" s="111"/>
      <c r="V143" s="112"/>
      <c r="W143" s="113"/>
      <c r="X143" s="25"/>
      <c r="Y143" s="114"/>
      <c r="Z143" s="208"/>
      <c r="AA143" s="511"/>
      <c r="AB143" s="55"/>
      <c r="AC143" s="111"/>
      <c r="AD143" s="112"/>
      <c r="AE143" s="113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114"/>
      <c r="J144" s="208"/>
      <c r="K144" s="511"/>
      <c r="L144" s="55"/>
      <c r="M144" s="111"/>
      <c r="N144" s="112"/>
      <c r="O144" s="113"/>
      <c r="P144" s="25"/>
      <c r="Q144" s="114"/>
      <c r="R144" s="208"/>
      <c r="S144" s="511"/>
      <c r="T144" s="55"/>
      <c r="U144" s="111"/>
      <c r="V144" s="112"/>
      <c r="W144" s="113"/>
      <c r="X144" s="25"/>
      <c r="Y144" s="114"/>
      <c r="Z144" s="208"/>
      <c r="AA144" s="511"/>
      <c r="AB144" s="55"/>
      <c r="AC144" s="111"/>
      <c r="AD144" s="112"/>
      <c r="AE144" s="113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114"/>
      <c r="J145" s="208"/>
      <c r="K145" s="511"/>
      <c r="L145" s="55"/>
      <c r="M145" s="111"/>
      <c r="N145" s="112"/>
      <c r="O145" s="113"/>
      <c r="P145" s="25"/>
      <c r="Q145" s="114"/>
      <c r="R145" s="208"/>
      <c r="S145" s="511"/>
      <c r="T145" s="55"/>
      <c r="U145" s="111"/>
      <c r="V145" s="112"/>
      <c r="W145" s="113"/>
      <c r="X145" s="25"/>
      <c r="Y145" s="114"/>
      <c r="Z145" s="208"/>
      <c r="AA145" s="511"/>
      <c r="AB145" s="55"/>
      <c r="AC145" s="111"/>
      <c r="AD145" s="112"/>
      <c r="AE145" s="113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114"/>
      <c r="J146" s="208"/>
      <c r="K146" s="511"/>
      <c r="L146" s="55"/>
      <c r="M146" s="111"/>
      <c r="N146" s="112"/>
      <c r="O146" s="113"/>
      <c r="P146" s="25"/>
      <c r="Q146" s="114"/>
      <c r="R146" s="208"/>
      <c r="S146" s="511"/>
      <c r="T146" s="55"/>
      <c r="U146" s="111"/>
      <c r="V146" s="112"/>
      <c r="W146" s="113"/>
      <c r="X146" s="25"/>
      <c r="Y146" s="114"/>
      <c r="Z146" s="208"/>
      <c r="AA146" s="511"/>
      <c r="AB146" s="55"/>
      <c r="AC146" s="111"/>
      <c r="AD146" s="112"/>
      <c r="AE146" s="113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114"/>
      <c r="J147" s="208"/>
      <c r="K147" s="511"/>
      <c r="L147" s="55"/>
      <c r="M147" s="111"/>
      <c r="N147" s="112"/>
      <c r="O147" s="113"/>
      <c r="P147" s="25"/>
      <c r="Q147" s="114"/>
      <c r="R147" s="208"/>
      <c r="S147" s="511"/>
      <c r="T147" s="55"/>
      <c r="U147" s="111"/>
      <c r="V147" s="112"/>
      <c r="W147" s="113"/>
      <c r="X147" s="25"/>
      <c r="Y147" s="114"/>
      <c r="Z147" s="208"/>
      <c r="AA147" s="511"/>
      <c r="AB147" s="55"/>
      <c r="AC147" s="111"/>
      <c r="AD147" s="112"/>
      <c r="AE147" s="113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517">
        <f>SUM(G163+G165)</f>
        <v>17897244</v>
      </c>
      <c r="H162" s="518"/>
      <c r="I162" s="76">
        <f>SUM(M162+P162)</f>
        <v>5400428</v>
      </c>
      <c r="J162" s="77">
        <f>SUM(N162+Q162)</f>
        <v>5400428</v>
      </c>
      <c r="K162" s="367">
        <f>SUM(K163+K165)</f>
        <v>0</v>
      </c>
      <c r="L162" s="504"/>
      <c r="M162" s="94">
        <f>SUM(M163+M165)</f>
        <v>0</v>
      </c>
      <c r="N162" s="94">
        <f>SUM(N163+N165)</f>
        <v>0</v>
      </c>
      <c r="O162" s="105">
        <f>SUM(O163+O165)</f>
        <v>17897244</v>
      </c>
      <c r="P162" s="42">
        <f>SUM(P163+P165)</f>
        <v>5400428</v>
      </c>
      <c r="Q162" s="42">
        <f>SUM(Q163+Q165)</f>
        <v>5400428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517"/>
      <c r="H163" s="518"/>
      <c r="I163" s="76"/>
      <c r="J163" s="77"/>
      <c r="K163" s="367"/>
      <c r="L163" s="368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517"/>
      <c r="H164" s="518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517">
        <f>SUM(K165+O165)</f>
        <v>17897244</v>
      </c>
      <c r="H165" s="518"/>
      <c r="I165" s="76">
        <f>SUM(M165+P165)</f>
        <v>5400428</v>
      </c>
      <c r="J165" s="77">
        <f>SUM(N165+Q165)</f>
        <v>5400428</v>
      </c>
      <c r="K165" s="367"/>
      <c r="L165" s="504"/>
      <c r="M165" s="114"/>
      <c r="N165" s="114"/>
      <c r="O165" s="109">
        <f>5400428+12496816</f>
        <v>17897244</v>
      </c>
      <c r="P165" s="109">
        <v>5400428</v>
      </c>
      <c r="Q165" s="109">
        <v>5400428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F176:I176"/>
    <mergeCell ref="A174:D174"/>
    <mergeCell ref="F174:I174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66:D166"/>
    <mergeCell ref="G166:H166"/>
    <mergeCell ref="K166:L166"/>
    <mergeCell ref="A177:D177"/>
    <mergeCell ref="F177:I177"/>
    <mergeCell ref="A175:D175"/>
    <mergeCell ref="F175:I175"/>
    <mergeCell ref="A176:D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G160:H160"/>
    <mergeCell ref="K160:L160"/>
    <mergeCell ref="A153:Y153"/>
    <mergeCell ref="K158:N159"/>
    <mergeCell ref="O158:Q159"/>
    <mergeCell ref="K157:Q157"/>
    <mergeCell ref="A156:D160"/>
    <mergeCell ref="E156:E160"/>
    <mergeCell ref="F156:F160"/>
    <mergeCell ref="A154:O154"/>
    <mergeCell ref="A155:O155"/>
    <mergeCell ref="G156:Q156"/>
    <mergeCell ref="G157:J159"/>
    <mergeCell ref="A151:D151"/>
    <mergeCell ref="F151:G151"/>
    <mergeCell ref="J151:K151"/>
    <mergeCell ref="A152:D152"/>
    <mergeCell ref="F152:G152"/>
    <mergeCell ref="J152:K152"/>
    <mergeCell ref="R151:S151"/>
    <mergeCell ref="Z152:AA152"/>
    <mergeCell ref="F150:G150"/>
    <mergeCell ref="J150:K150"/>
    <mergeCell ref="R150:S150"/>
    <mergeCell ref="Z150:AA150"/>
    <mergeCell ref="Z151:AA151"/>
    <mergeCell ref="R152:S152"/>
    <mergeCell ref="A150:D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R122:S122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4:AA124"/>
    <mergeCell ref="A123:D123"/>
    <mergeCell ref="F123:G123"/>
    <mergeCell ref="J123:K123"/>
    <mergeCell ref="R123:S123"/>
    <mergeCell ref="A124:D124"/>
    <mergeCell ref="F124:G124"/>
    <mergeCell ref="J124:K124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J97:L97"/>
    <mergeCell ref="A98:F98"/>
    <mergeCell ref="G98:I98"/>
    <mergeCell ref="A99:F99"/>
    <mergeCell ref="A97:F97"/>
    <mergeCell ref="G97:I97"/>
    <mergeCell ref="G99:I99"/>
    <mergeCell ref="J99:L99"/>
    <mergeCell ref="G96:I96"/>
    <mergeCell ref="J96:L96"/>
    <mergeCell ref="A91:F91"/>
    <mergeCell ref="G91:I91"/>
    <mergeCell ref="J91:L91"/>
    <mergeCell ref="A95:F95"/>
    <mergeCell ref="G95:I95"/>
    <mergeCell ref="J95:L95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3:G53"/>
    <mergeCell ref="F55:G55"/>
    <mergeCell ref="I55:L55"/>
    <mergeCell ref="A54:D54"/>
    <mergeCell ref="I53:L53"/>
    <mergeCell ref="I47:L48"/>
    <mergeCell ref="A48:H48"/>
    <mergeCell ref="A49:L50"/>
    <mergeCell ref="F57:G57"/>
    <mergeCell ref="I57:L57"/>
    <mergeCell ref="A51:D52"/>
    <mergeCell ref="F51:G52"/>
    <mergeCell ref="A55:D55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1:D1"/>
    <mergeCell ref="F1:G1"/>
    <mergeCell ref="H1:L1"/>
    <mergeCell ref="C2:D2"/>
    <mergeCell ref="F2:G2"/>
    <mergeCell ref="H2:L2"/>
    <mergeCell ref="A138:D138"/>
    <mergeCell ref="F138:G138"/>
    <mergeCell ref="J138:K138"/>
    <mergeCell ref="J136:K136"/>
    <mergeCell ref="A137:D137"/>
    <mergeCell ref="F136:G136"/>
    <mergeCell ref="J137:K137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J122:K122"/>
    <mergeCell ref="F66:G66"/>
    <mergeCell ref="I66:L66"/>
    <mergeCell ref="A67:D67"/>
    <mergeCell ref="F67:G67"/>
    <mergeCell ref="I67:L67"/>
    <mergeCell ref="A65:D65"/>
    <mergeCell ref="F65:G65"/>
    <mergeCell ref="A69:D69"/>
    <mergeCell ref="F69:G69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A75:D76"/>
    <mergeCell ref="F75:G76"/>
    <mergeCell ref="H75:H76"/>
    <mergeCell ref="I75:L75"/>
    <mergeCell ref="I76:L76"/>
    <mergeCell ref="A73:D73"/>
    <mergeCell ref="F73:G73"/>
    <mergeCell ref="I73:L73"/>
    <mergeCell ref="A71:D71"/>
    <mergeCell ref="F71:G71"/>
    <mergeCell ref="I71:L71"/>
    <mergeCell ref="A72:D72"/>
    <mergeCell ref="F72:G72"/>
    <mergeCell ref="I72:L72"/>
    <mergeCell ref="A77:D77"/>
    <mergeCell ref="F77:G77"/>
    <mergeCell ref="I77:L77"/>
    <mergeCell ref="A78:D78"/>
    <mergeCell ref="F78:G78"/>
    <mergeCell ref="I78:L78"/>
    <mergeCell ref="A79:D79"/>
    <mergeCell ref="F79:G79"/>
    <mergeCell ref="I79:L79"/>
    <mergeCell ref="A80:D80"/>
    <mergeCell ref="F80:G80"/>
    <mergeCell ref="I80:L80"/>
    <mergeCell ref="A81:D81"/>
    <mergeCell ref="F81:G81"/>
    <mergeCell ref="I81:L81"/>
    <mergeCell ref="A82:D82"/>
    <mergeCell ref="F82:G82"/>
    <mergeCell ref="I82:L82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R137:S137"/>
    <mergeCell ref="R138:S138"/>
    <mergeCell ref="Z122:AA122"/>
    <mergeCell ref="Z136:AA136"/>
    <mergeCell ref="Z137:AA137"/>
    <mergeCell ref="Z138:AA138"/>
    <mergeCell ref="R136:S136"/>
    <mergeCell ref="Z123:AA123"/>
    <mergeCell ref="R124:S124"/>
    <mergeCell ref="Z125:AA125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tabSelected="1" zoomScale="75" zoomScaleNormal="75" zoomScalePageLayoutView="0" workbookViewId="0" topLeftCell="A181">
      <selection activeCell="M190" sqref="M190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6" width="11.28125" style="0" customWidth="1"/>
    <col min="17" max="17" width="11.00390625" style="0" customWidth="1"/>
    <col min="21" max="21" width="10.28125" style="0" customWidth="1"/>
    <col min="23" max="23" width="9.421875" style="0" customWidth="1"/>
    <col min="24" max="25" width="10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5">
      <c r="A2" s="2"/>
      <c r="B2" s="2"/>
      <c r="C2" s="211"/>
      <c r="D2" s="211"/>
      <c r="E2" s="3"/>
      <c r="F2" s="212"/>
      <c r="G2" s="212"/>
      <c r="H2" s="212"/>
      <c r="I2" s="212"/>
      <c r="J2" s="212"/>
      <c r="K2" s="212"/>
      <c r="L2" s="212"/>
    </row>
    <row r="3" spans="1:12" ht="14.25" customHeight="1">
      <c r="A3" s="2"/>
      <c r="B3" s="2"/>
      <c r="C3" s="211"/>
      <c r="D3" s="211"/>
      <c r="E3" s="3"/>
      <c r="F3" s="212"/>
      <c r="G3" s="212"/>
      <c r="H3" s="212"/>
      <c r="I3" s="212"/>
      <c r="J3" s="212"/>
      <c r="K3" s="212"/>
      <c r="L3" s="212"/>
    </row>
    <row r="4" spans="1:12" ht="14.25" customHeight="1">
      <c r="A4" s="2"/>
      <c r="B4" s="2"/>
      <c r="C4" s="211"/>
      <c r="D4" s="211"/>
      <c r="E4" s="3"/>
      <c r="F4" s="212"/>
      <c r="G4" s="212"/>
      <c r="H4" s="212"/>
      <c r="I4" s="212"/>
      <c r="J4" s="212"/>
      <c r="K4" s="212"/>
      <c r="L4" s="212"/>
    </row>
    <row r="5" spans="1:12" ht="15">
      <c r="A5" s="2"/>
      <c r="B5" s="2"/>
      <c r="C5" s="211"/>
      <c r="D5" s="211"/>
      <c r="E5" s="3"/>
      <c r="F5" s="212"/>
      <c r="G5" s="212"/>
      <c r="H5" s="212"/>
      <c r="I5" s="212"/>
      <c r="J5" s="212"/>
      <c r="K5" s="212"/>
      <c r="L5" s="212"/>
    </row>
    <row r="6" spans="1:12" ht="14.25" customHeight="1">
      <c r="A6" s="2"/>
      <c r="B6" s="2"/>
      <c r="C6" s="211"/>
      <c r="D6" s="211"/>
      <c r="E6" s="3"/>
      <c r="F6" s="212"/>
      <c r="G6" s="212"/>
      <c r="H6" s="212"/>
      <c r="I6" s="212"/>
      <c r="J6" s="212"/>
      <c r="K6" s="212"/>
      <c r="L6" s="212"/>
    </row>
    <row r="7" spans="1:12" ht="14.25" customHeight="1">
      <c r="A7" s="211"/>
      <c r="B7" s="211"/>
      <c r="C7" s="211"/>
      <c r="D7" s="211"/>
      <c r="E7" s="3"/>
      <c r="F7" s="212"/>
      <c r="G7" s="212"/>
      <c r="H7" s="212"/>
      <c r="I7" s="212"/>
      <c r="J7" s="212"/>
      <c r="K7" s="212"/>
      <c r="L7" s="212"/>
    </row>
    <row r="8" spans="1:12" ht="26.25" customHeight="1">
      <c r="A8" s="211"/>
      <c r="B8" s="211"/>
      <c r="C8" s="211"/>
      <c r="D8" s="211"/>
      <c r="E8" s="3"/>
      <c r="F8" s="212"/>
      <c r="G8" s="212"/>
      <c r="H8" s="212"/>
      <c r="I8" s="212"/>
      <c r="J8" s="212"/>
      <c r="K8" s="212"/>
      <c r="L8" s="212"/>
    </row>
    <row r="9" spans="1:12" ht="15">
      <c r="A9" s="211"/>
      <c r="B9" s="211"/>
      <c r="C9" s="211"/>
      <c r="D9" s="211"/>
      <c r="E9" s="3"/>
      <c r="F9" s="212"/>
      <c r="G9" s="212"/>
      <c r="H9" s="212"/>
      <c r="I9" s="212"/>
      <c r="J9" s="212"/>
      <c r="K9" s="212"/>
      <c r="L9" s="212"/>
    </row>
    <row r="10" spans="1:12" ht="1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8.7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185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186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519">
        <v>43455</v>
      </c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 t="s">
        <v>176</v>
      </c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177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20" t="s">
        <v>178</v>
      </c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 t="s">
        <v>179</v>
      </c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181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 t="s">
        <v>182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183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 t="s">
        <v>184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 t="s">
        <v>180</v>
      </c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190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11071519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340000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191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>
        <v>11071519</v>
      </c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>
        <v>340000</v>
      </c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192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>
        <v>11071519</v>
      </c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>
        <v>340000</v>
      </c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189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>
        <v>27110.8</v>
      </c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>
        <v>23262.2</v>
      </c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>
        <v>1110.9</v>
      </c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>
        <v>532.2</v>
      </c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>
        <v>567.9</v>
      </c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>
        <v>567.9</v>
      </c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188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26">
        <f>SUM(H119+H121+H122+H125)</f>
        <v>11411519</v>
      </c>
      <c r="I118" s="67">
        <f>SUM(I121)</f>
        <v>10675919</v>
      </c>
      <c r="J118" s="346">
        <f>SUM(J125)</f>
        <v>395600</v>
      </c>
      <c r="K118" s="512"/>
      <c r="L118" s="68"/>
      <c r="M118" s="111"/>
      <c r="N118" s="112">
        <f>SUM(N121+N122)</f>
        <v>340000</v>
      </c>
      <c r="O118" s="113"/>
      <c r="P118" s="126">
        <f>SUM(P119+P121+P122+P125)</f>
        <v>11411519</v>
      </c>
      <c r="Q118" s="67">
        <f>SUM(Q121)</f>
        <v>10675919</v>
      </c>
      <c r="R118" s="346">
        <f>SUM(R125)</f>
        <v>395600</v>
      </c>
      <c r="S118" s="512"/>
      <c r="T118" s="68"/>
      <c r="U118" s="111"/>
      <c r="V118" s="112">
        <f>SUM(V121+V122)</f>
        <v>340000</v>
      </c>
      <c r="W118" s="113"/>
      <c r="X118" s="126">
        <f>SUM(X119+X121+X122+X125)</f>
        <v>11411519</v>
      </c>
      <c r="Y118" s="67">
        <f>SUM(Y121)</f>
        <v>10675919</v>
      </c>
      <c r="Z118" s="346">
        <f>SUM(Z125)</f>
        <v>395600</v>
      </c>
      <c r="AA118" s="512"/>
      <c r="AB118" s="68"/>
      <c r="AC118" s="111"/>
      <c r="AD118" s="112">
        <f>SUM(AD121+AD122)</f>
        <v>340000</v>
      </c>
      <c r="AE118" s="113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114" t="s">
        <v>116</v>
      </c>
      <c r="J119" s="208" t="s">
        <v>116</v>
      </c>
      <c r="K119" s="511"/>
      <c r="L119" s="55" t="s">
        <v>116</v>
      </c>
      <c r="M119" s="111" t="s">
        <v>116</v>
      </c>
      <c r="N119" s="112"/>
      <c r="O119" s="113" t="s">
        <v>116</v>
      </c>
      <c r="P119" s="25"/>
      <c r="Q119" s="114" t="s">
        <v>116</v>
      </c>
      <c r="R119" s="208" t="s">
        <v>116</v>
      </c>
      <c r="S119" s="511"/>
      <c r="T119" s="55" t="s">
        <v>116</v>
      </c>
      <c r="U119" s="111" t="s">
        <v>116</v>
      </c>
      <c r="V119" s="112"/>
      <c r="W119" s="113" t="s">
        <v>116</v>
      </c>
      <c r="X119" s="25"/>
      <c r="Y119" s="114" t="s">
        <v>116</v>
      </c>
      <c r="Z119" s="208" t="s">
        <v>116</v>
      </c>
      <c r="AA119" s="511"/>
      <c r="AB119" s="55" t="s">
        <v>116</v>
      </c>
      <c r="AC119" s="111" t="s">
        <v>116</v>
      </c>
      <c r="AD119" s="112"/>
      <c r="AE119" s="113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114"/>
      <c r="J120" s="208"/>
      <c r="K120" s="511"/>
      <c r="L120" s="55"/>
      <c r="M120" s="111"/>
      <c r="N120" s="112"/>
      <c r="O120" s="113"/>
      <c r="P120" s="25"/>
      <c r="Q120" s="114"/>
      <c r="R120" s="208"/>
      <c r="S120" s="511"/>
      <c r="T120" s="55"/>
      <c r="U120" s="111"/>
      <c r="V120" s="112"/>
      <c r="W120" s="113"/>
      <c r="X120" s="25"/>
      <c r="Y120" s="114"/>
      <c r="Z120" s="208"/>
      <c r="AA120" s="511"/>
      <c r="AB120" s="55"/>
      <c r="AC120" s="111"/>
      <c r="AD120" s="112"/>
      <c r="AE120" s="113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v>10675919</v>
      </c>
      <c r="I121" s="114">
        <v>10675919</v>
      </c>
      <c r="J121" s="208" t="s">
        <v>116</v>
      </c>
      <c r="K121" s="511"/>
      <c r="L121" s="55" t="s">
        <v>116</v>
      </c>
      <c r="M121" s="111"/>
      <c r="N121" s="115"/>
      <c r="O121" s="113"/>
      <c r="P121" s="25">
        <v>10675919</v>
      </c>
      <c r="Q121" s="114">
        <v>10675919</v>
      </c>
      <c r="R121" s="208" t="s">
        <v>116</v>
      </c>
      <c r="S121" s="511"/>
      <c r="T121" s="55" t="s">
        <v>116</v>
      </c>
      <c r="U121" s="111"/>
      <c r="V121" s="115"/>
      <c r="W121" s="113"/>
      <c r="X121" s="25">
        <f>SUM(Y121+AC121+AD121)</f>
        <v>10675919</v>
      </c>
      <c r="Y121" s="114">
        <v>10675919</v>
      </c>
      <c r="Z121" s="208" t="s">
        <v>116</v>
      </c>
      <c r="AA121" s="511"/>
      <c r="AB121" s="55" t="s">
        <v>116</v>
      </c>
      <c r="AC121" s="111"/>
      <c r="AD121" s="115"/>
      <c r="AE121" s="113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340000</v>
      </c>
      <c r="I122" s="114"/>
      <c r="J122" s="208" t="s">
        <v>116</v>
      </c>
      <c r="K122" s="511"/>
      <c r="L122" s="55" t="s">
        <v>116</v>
      </c>
      <c r="M122" s="111"/>
      <c r="N122" s="115">
        <v>340000</v>
      </c>
      <c r="O122" s="113"/>
      <c r="P122" s="25">
        <f>SUM(Q122+U122+V122)</f>
        <v>340000</v>
      </c>
      <c r="Q122" s="114"/>
      <c r="R122" s="208" t="s">
        <v>116</v>
      </c>
      <c r="S122" s="511"/>
      <c r="T122" s="55" t="s">
        <v>116</v>
      </c>
      <c r="U122" s="111"/>
      <c r="V122" s="115">
        <v>340000</v>
      </c>
      <c r="W122" s="113"/>
      <c r="X122" s="25">
        <f>SUM(Y122+AC122+AD122)</f>
        <v>340000</v>
      </c>
      <c r="Y122" s="114"/>
      <c r="Z122" s="208" t="s">
        <v>116</v>
      </c>
      <c r="AA122" s="511"/>
      <c r="AB122" s="55" t="s">
        <v>116</v>
      </c>
      <c r="AC122" s="111"/>
      <c r="AD122" s="115">
        <v>340000</v>
      </c>
      <c r="AE122" s="113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114" t="s">
        <v>116</v>
      </c>
      <c r="J123" s="208" t="s">
        <v>116</v>
      </c>
      <c r="K123" s="511"/>
      <c r="L123" s="55" t="s">
        <v>116</v>
      </c>
      <c r="M123" s="111" t="s">
        <v>116</v>
      </c>
      <c r="N123" s="112"/>
      <c r="O123" s="113" t="s">
        <v>116</v>
      </c>
      <c r="P123" s="25"/>
      <c r="Q123" s="114" t="s">
        <v>116</v>
      </c>
      <c r="R123" s="208" t="s">
        <v>116</v>
      </c>
      <c r="S123" s="511"/>
      <c r="T123" s="55" t="s">
        <v>116</v>
      </c>
      <c r="U123" s="111" t="s">
        <v>116</v>
      </c>
      <c r="V123" s="112"/>
      <c r="W123" s="113" t="s">
        <v>116</v>
      </c>
      <c r="X123" s="25"/>
      <c r="Y123" s="114" t="s">
        <v>116</v>
      </c>
      <c r="Z123" s="208" t="s">
        <v>116</v>
      </c>
      <c r="AA123" s="511"/>
      <c r="AB123" s="55" t="s">
        <v>116</v>
      </c>
      <c r="AC123" s="111" t="s">
        <v>116</v>
      </c>
      <c r="AD123" s="112"/>
      <c r="AE123" s="113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114" t="s">
        <v>116</v>
      </c>
      <c r="J124" s="208" t="s">
        <v>116</v>
      </c>
      <c r="K124" s="511"/>
      <c r="L124" s="55" t="s">
        <v>116</v>
      </c>
      <c r="M124" s="111" t="s">
        <v>116</v>
      </c>
      <c r="N124" s="112"/>
      <c r="O124" s="113" t="s">
        <v>116</v>
      </c>
      <c r="P124" s="25"/>
      <c r="Q124" s="114" t="s">
        <v>116</v>
      </c>
      <c r="R124" s="208" t="s">
        <v>116</v>
      </c>
      <c r="S124" s="511"/>
      <c r="T124" s="55" t="s">
        <v>116</v>
      </c>
      <c r="U124" s="111" t="s">
        <v>116</v>
      </c>
      <c r="V124" s="112"/>
      <c r="W124" s="113" t="s">
        <v>116</v>
      </c>
      <c r="X124" s="25"/>
      <c r="Y124" s="114" t="s">
        <v>116</v>
      </c>
      <c r="Z124" s="208" t="s">
        <v>116</v>
      </c>
      <c r="AA124" s="511"/>
      <c r="AB124" s="55" t="s">
        <v>116</v>
      </c>
      <c r="AC124" s="111" t="s">
        <v>116</v>
      </c>
      <c r="AD124" s="112"/>
      <c r="AE124" s="113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v>395600</v>
      </c>
      <c r="I125" s="114" t="s">
        <v>116</v>
      </c>
      <c r="J125" s="208">
        <v>395600</v>
      </c>
      <c r="K125" s="511"/>
      <c r="L125" s="55"/>
      <c r="M125" s="111" t="s">
        <v>116</v>
      </c>
      <c r="N125" s="112" t="s">
        <v>116</v>
      </c>
      <c r="O125" s="113" t="s">
        <v>116</v>
      </c>
      <c r="P125" s="25">
        <v>395600</v>
      </c>
      <c r="Q125" s="114" t="s">
        <v>116</v>
      </c>
      <c r="R125" s="208">
        <v>395600</v>
      </c>
      <c r="S125" s="511"/>
      <c r="T125" s="55"/>
      <c r="U125" s="111" t="s">
        <v>116</v>
      </c>
      <c r="V125" s="112" t="s">
        <v>116</v>
      </c>
      <c r="W125" s="113" t="s">
        <v>116</v>
      </c>
      <c r="X125" s="25">
        <v>395600</v>
      </c>
      <c r="Y125" s="114" t="s">
        <v>116</v>
      </c>
      <c r="Z125" s="208">
        <v>395600</v>
      </c>
      <c r="AA125" s="511"/>
      <c r="AB125" s="55"/>
      <c r="AC125" s="111" t="s">
        <v>116</v>
      </c>
      <c r="AD125" s="112" t="s">
        <v>116</v>
      </c>
      <c r="AE125" s="113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114" t="s">
        <v>116</v>
      </c>
      <c r="J126" s="208" t="s">
        <v>116</v>
      </c>
      <c r="K126" s="511"/>
      <c r="L126" s="55" t="s">
        <v>116</v>
      </c>
      <c r="M126" s="111" t="s">
        <v>116</v>
      </c>
      <c r="N126" s="112"/>
      <c r="O126" s="113"/>
      <c r="P126" s="25"/>
      <c r="Q126" s="114" t="s">
        <v>116</v>
      </c>
      <c r="R126" s="208" t="s">
        <v>116</v>
      </c>
      <c r="S126" s="511"/>
      <c r="T126" s="55" t="s">
        <v>116</v>
      </c>
      <c r="U126" s="111" t="s">
        <v>116</v>
      </c>
      <c r="V126" s="112"/>
      <c r="W126" s="113"/>
      <c r="X126" s="25"/>
      <c r="Y126" s="114" t="s">
        <v>116</v>
      </c>
      <c r="Z126" s="208" t="s">
        <v>116</v>
      </c>
      <c r="AA126" s="511"/>
      <c r="AB126" s="55" t="s">
        <v>116</v>
      </c>
      <c r="AC126" s="111" t="s">
        <v>116</v>
      </c>
      <c r="AD126" s="112"/>
      <c r="AE126" s="113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114" t="s">
        <v>116</v>
      </c>
      <c r="J127" s="208" t="s">
        <v>116</v>
      </c>
      <c r="K127" s="511"/>
      <c r="L127" s="55" t="s">
        <v>116</v>
      </c>
      <c r="M127" s="111" t="s">
        <v>116</v>
      </c>
      <c r="N127" s="112"/>
      <c r="O127" s="113" t="s">
        <v>116</v>
      </c>
      <c r="P127" s="25"/>
      <c r="Q127" s="114" t="s">
        <v>116</v>
      </c>
      <c r="R127" s="208" t="s">
        <v>116</v>
      </c>
      <c r="S127" s="511"/>
      <c r="T127" s="55" t="s">
        <v>116</v>
      </c>
      <c r="U127" s="111" t="s">
        <v>116</v>
      </c>
      <c r="V127" s="112"/>
      <c r="W127" s="113" t="s">
        <v>116</v>
      </c>
      <c r="X127" s="25"/>
      <c r="Y127" s="114" t="s">
        <v>116</v>
      </c>
      <c r="Z127" s="208" t="s">
        <v>116</v>
      </c>
      <c r="AA127" s="511"/>
      <c r="AB127" s="55" t="s">
        <v>116</v>
      </c>
      <c r="AC127" s="111" t="s">
        <v>116</v>
      </c>
      <c r="AD127" s="112"/>
      <c r="AE127" s="113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114"/>
      <c r="J128" s="208"/>
      <c r="K128" s="511"/>
      <c r="L128" s="55"/>
      <c r="M128" s="111"/>
      <c r="N128" s="116"/>
      <c r="O128" s="113"/>
      <c r="P128" s="25"/>
      <c r="Q128" s="114"/>
      <c r="R128" s="208"/>
      <c r="S128" s="511"/>
      <c r="T128" s="55"/>
      <c r="U128" s="111"/>
      <c r="V128" s="116"/>
      <c r="W128" s="113"/>
      <c r="X128" s="25"/>
      <c r="Y128" s="114"/>
      <c r="Z128" s="208"/>
      <c r="AA128" s="511"/>
      <c r="AB128" s="55"/>
      <c r="AC128" s="111"/>
      <c r="AD128" s="116"/>
      <c r="AE128" s="113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v>11411519</v>
      </c>
      <c r="I129" s="25">
        <v>10675919</v>
      </c>
      <c r="J129" s="208">
        <f>SUM(J130+J134+J139+J141+J142)</f>
        <v>395600</v>
      </c>
      <c r="K129" s="511"/>
      <c r="L129" s="55"/>
      <c r="M129" s="117"/>
      <c r="N129" s="104">
        <f>SUM(N130+N134+N139+N141+N142)</f>
        <v>340000</v>
      </c>
      <c r="O129" s="118"/>
      <c r="P129" s="25">
        <v>11411519</v>
      </c>
      <c r="Q129" s="25">
        <v>10675919</v>
      </c>
      <c r="R129" s="208">
        <f>SUM(R130+R134+R139+R141+R142)</f>
        <v>395600</v>
      </c>
      <c r="S129" s="511"/>
      <c r="T129" s="55"/>
      <c r="U129" s="117"/>
      <c r="V129" s="104">
        <f>SUM(V130+V134+V139+V141+V142)</f>
        <v>340000</v>
      </c>
      <c r="W129" s="118"/>
      <c r="X129" s="25">
        <v>11411519</v>
      </c>
      <c r="Y129" s="25">
        <v>10675919</v>
      </c>
      <c r="Z129" s="208">
        <f>SUM(Z130+Z134+Z139+Z141+Z142)</f>
        <v>395600</v>
      </c>
      <c r="AA129" s="511"/>
      <c r="AB129" s="55"/>
      <c r="AC129" s="117"/>
      <c r="AD129" s="104">
        <f>SUM(AD130+AD134+AD139+AD141+AD142)</f>
        <v>340000</v>
      </c>
      <c r="AE129" s="118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7916300</v>
      </c>
      <c r="I130" s="25">
        <v>7916300</v>
      </c>
      <c r="J130" s="208"/>
      <c r="K130" s="511"/>
      <c r="L130" s="55"/>
      <c r="M130" s="111"/>
      <c r="N130" s="119"/>
      <c r="O130" s="113"/>
      <c r="P130" s="25">
        <f>SUM(P131:P132)</f>
        <v>7916300</v>
      </c>
      <c r="Q130" s="25">
        <f>SUM(Q131:Q132)</f>
        <v>7916300</v>
      </c>
      <c r="R130" s="208"/>
      <c r="S130" s="511"/>
      <c r="T130" s="55"/>
      <c r="U130" s="111"/>
      <c r="V130" s="119"/>
      <c r="W130" s="113"/>
      <c r="X130" s="25">
        <f>SUM(X131:X132)</f>
        <v>7916300</v>
      </c>
      <c r="Y130" s="25">
        <f>SUM(Y131:Y132)</f>
        <v>7916300</v>
      </c>
      <c r="Z130" s="208"/>
      <c r="AA130" s="511"/>
      <c r="AB130" s="55"/>
      <c r="AC130" s="111"/>
      <c r="AD130" s="119"/>
      <c r="AE130" s="113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7916300</v>
      </c>
      <c r="I131" s="114">
        <v>7916300</v>
      </c>
      <c r="J131" s="208"/>
      <c r="K131" s="511"/>
      <c r="L131" s="55"/>
      <c r="M131" s="111"/>
      <c r="N131" s="112"/>
      <c r="O131" s="113"/>
      <c r="P131" s="25">
        <f>SUM(Q131+U131+V131)</f>
        <v>7916300</v>
      </c>
      <c r="Q131" s="114">
        <v>7916300</v>
      </c>
      <c r="R131" s="208"/>
      <c r="S131" s="511"/>
      <c r="T131" s="55"/>
      <c r="U131" s="111"/>
      <c r="V131" s="112"/>
      <c r="W131" s="113"/>
      <c r="X131" s="25">
        <f>SUM(Y131+AC131+AD131)</f>
        <v>7916300</v>
      </c>
      <c r="Y131" s="114">
        <v>7916300</v>
      </c>
      <c r="Z131" s="208"/>
      <c r="AA131" s="511"/>
      <c r="AB131" s="55"/>
      <c r="AC131" s="111"/>
      <c r="AD131" s="112"/>
      <c r="AE131" s="113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114"/>
      <c r="J132" s="208"/>
      <c r="K132" s="511"/>
      <c r="L132" s="55"/>
      <c r="M132" s="111"/>
      <c r="N132" s="112"/>
      <c r="O132" s="113"/>
      <c r="P132" s="25"/>
      <c r="Q132" s="114"/>
      <c r="R132" s="208"/>
      <c r="S132" s="511"/>
      <c r="T132" s="55"/>
      <c r="U132" s="111"/>
      <c r="V132" s="112"/>
      <c r="W132" s="113"/>
      <c r="X132" s="25"/>
      <c r="Y132" s="114"/>
      <c r="Z132" s="208"/>
      <c r="AA132" s="511"/>
      <c r="AB132" s="55"/>
      <c r="AC132" s="111"/>
      <c r="AD132" s="112"/>
      <c r="AE132" s="113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114"/>
      <c r="J133" s="208"/>
      <c r="K133" s="511"/>
      <c r="L133" s="55"/>
      <c r="M133" s="111"/>
      <c r="N133" s="112"/>
      <c r="O133" s="113"/>
      <c r="P133" s="25"/>
      <c r="Q133" s="114"/>
      <c r="R133" s="208"/>
      <c r="S133" s="511"/>
      <c r="T133" s="55"/>
      <c r="U133" s="111"/>
      <c r="V133" s="112"/>
      <c r="W133" s="113"/>
      <c r="X133" s="25"/>
      <c r="Y133" s="114"/>
      <c r="Z133" s="208"/>
      <c r="AA133" s="511"/>
      <c r="AB133" s="55"/>
      <c r="AC133" s="111"/>
      <c r="AD133" s="112"/>
      <c r="AE133" s="113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224880</v>
      </c>
      <c r="I134" s="114">
        <f>SUM(I136:I138)</f>
        <v>224880</v>
      </c>
      <c r="J134" s="208"/>
      <c r="K134" s="511"/>
      <c r="L134" s="55"/>
      <c r="M134" s="111"/>
      <c r="N134" s="112"/>
      <c r="O134" s="113"/>
      <c r="P134" s="25">
        <f>SUM(Q134+U134+V134)</f>
        <v>224880</v>
      </c>
      <c r="Q134" s="114">
        <f>SUM(Q136:Q138)</f>
        <v>224880</v>
      </c>
      <c r="R134" s="208"/>
      <c r="S134" s="511"/>
      <c r="T134" s="55"/>
      <c r="U134" s="111"/>
      <c r="V134" s="112"/>
      <c r="W134" s="113"/>
      <c r="X134" s="25">
        <f>SUM(Y134+AC134+AD134)</f>
        <v>224880</v>
      </c>
      <c r="Y134" s="114">
        <f>SUM(Y136:Y138)</f>
        <v>224880</v>
      </c>
      <c r="Z134" s="208"/>
      <c r="AA134" s="511"/>
      <c r="AB134" s="55"/>
      <c r="AC134" s="111"/>
      <c r="AD134" s="112"/>
      <c r="AE134" s="113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114"/>
      <c r="J135" s="208"/>
      <c r="K135" s="511"/>
      <c r="L135" s="55"/>
      <c r="M135" s="111"/>
      <c r="N135" s="112"/>
      <c r="O135" s="113"/>
      <c r="P135" s="25"/>
      <c r="Q135" s="114"/>
      <c r="R135" s="208"/>
      <c r="S135" s="511"/>
      <c r="T135" s="55"/>
      <c r="U135" s="111"/>
      <c r="V135" s="112"/>
      <c r="W135" s="113"/>
      <c r="X135" s="25"/>
      <c r="Y135" s="114"/>
      <c r="Z135" s="208"/>
      <c r="AA135" s="511"/>
      <c r="AB135" s="55"/>
      <c r="AC135" s="111"/>
      <c r="AD135" s="112"/>
      <c r="AE135" s="113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v>222680</v>
      </c>
      <c r="I136" s="114">
        <v>222680</v>
      </c>
      <c r="J136" s="208"/>
      <c r="K136" s="511"/>
      <c r="L136" s="55"/>
      <c r="M136" s="111"/>
      <c r="N136" s="112"/>
      <c r="O136" s="113"/>
      <c r="P136" s="25">
        <f>SUM(Q136+U136+V136)</f>
        <v>222680</v>
      </c>
      <c r="Q136" s="114">
        <v>222680</v>
      </c>
      <c r="R136" s="208"/>
      <c r="S136" s="511"/>
      <c r="T136" s="55"/>
      <c r="U136" s="111"/>
      <c r="V136" s="112"/>
      <c r="W136" s="113"/>
      <c r="X136" s="25">
        <v>222680</v>
      </c>
      <c r="Y136" s="114">
        <v>222680</v>
      </c>
      <c r="Z136" s="208"/>
      <c r="AA136" s="511"/>
      <c r="AB136" s="55"/>
      <c r="AC136" s="111"/>
      <c r="AD136" s="112"/>
      <c r="AE136" s="113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2200</v>
      </c>
      <c r="I137" s="114">
        <v>2200</v>
      </c>
      <c r="J137" s="208"/>
      <c r="K137" s="511"/>
      <c r="L137" s="55"/>
      <c r="M137" s="111"/>
      <c r="N137" s="112"/>
      <c r="O137" s="113"/>
      <c r="P137" s="25">
        <f>SUM(Q137+U137+V137)</f>
        <v>2200</v>
      </c>
      <c r="Q137" s="114">
        <v>2200</v>
      </c>
      <c r="R137" s="208"/>
      <c r="S137" s="511"/>
      <c r="T137" s="55"/>
      <c r="U137" s="111"/>
      <c r="V137" s="112"/>
      <c r="W137" s="113"/>
      <c r="X137" s="25">
        <f>SUM(Y137+AC137+AD137)</f>
        <v>2200</v>
      </c>
      <c r="Y137" s="114">
        <v>2200</v>
      </c>
      <c r="Z137" s="208"/>
      <c r="AA137" s="511"/>
      <c r="AB137" s="55"/>
      <c r="AC137" s="111"/>
      <c r="AD137" s="112"/>
      <c r="AE137" s="113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114">
        <v>0</v>
      </c>
      <c r="J138" s="208"/>
      <c r="K138" s="511"/>
      <c r="L138" s="55"/>
      <c r="M138" s="111"/>
      <c r="N138" s="112"/>
      <c r="O138" s="113"/>
      <c r="P138" s="25">
        <f>SUM(Q138+U138+V138)</f>
        <v>0</v>
      </c>
      <c r="Q138" s="114">
        <v>0</v>
      </c>
      <c r="R138" s="208"/>
      <c r="S138" s="511"/>
      <c r="T138" s="55"/>
      <c r="U138" s="111"/>
      <c r="V138" s="112"/>
      <c r="W138" s="113"/>
      <c r="X138" s="25">
        <f>SUM(Y138+AC138+AD138)</f>
        <v>0</v>
      </c>
      <c r="Y138" s="114">
        <v>0</v>
      </c>
      <c r="Z138" s="208"/>
      <c r="AA138" s="511"/>
      <c r="AB138" s="55"/>
      <c r="AC138" s="111"/>
      <c r="AD138" s="112"/>
      <c r="AE138" s="113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114"/>
      <c r="J139" s="208"/>
      <c r="K139" s="511"/>
      <c r="L139" s="55"/>
      <c r="M139" s="111"/>
      <c r="N139" s="112"/>
      <c r="O139" s="113"/>
      <c r="P139" s="25"/>
      <c r="Q139" s="114"/>
      <c r="R139" s="208"/>
      <c r="S139" s="511"/>
      <c r="T139" s="55"/>
      <c r="U139" s="111"/>
      <c r="V139" s="112"/>
      <c r="W139" s="113"/>
      <c r="X139" s="25"/>
      <c r="Y139" s="114"/>
      <c r="Z139" s="208"/>
      <c r="AA139" s="511"/>
      <c r="AB139" s="55"/>
      <c r="AC139" s="111"/>
      <c r="AD139" s="112"/>
      <c r="AE139" s="113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114"/>
      <c r="J140" s="208"/>
      <c r="K140" s="511"/>
      <c r="L140" s="55"/>
      <c r="M140" s="111"/>
      <c r="N140" s="112"/>
      <c r="O140" s="113"/>
      <c r="P140" s="25"/>
      <c r="Q140" s="114"/>
      <c r="R140" s="208"/>
      <c r="S140" s="511"/>
      <c r="T140" s="55"/>
      <c r="U140" s="111"/>
      <c r="V140" s="112"/>
      <c r="W140" s="113"/>
      <c r="X140" s="25"/>
      <c r="Y140" s="114"/>
      <c r="Z140" s="208"/>
      <c r="AA140" s="511"/>
      <c r="AB140" s="55"/>
      <c r="AC140" s="111"/>
      <c r="AD140" s="112"/>
      <c r="AE140" s="113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114"/>
      <c r="J141" s="208"/>
      <c r="K141" s="511"/>
      <c r="L141" s="55"/>
      <c r="M141" s="111"/>
      <c r="N141" s="112"/>
      <c r="O141" s="113"/>
      <c r="P141" s="25"/>
      <c r="Q141" s="114"/>
      <c r="R141" s="208"/>
      <c r="S141" s="511"/>
      <c r="T141" s="55"/>
      <c r="U141" s="111"/>
      <c r="V141" s="112"/>
      <c r="W141" s="113"/>
      <c r="X141" s="25"/>
      <c r="Y141" s="114"/>
      <c r="Z141" s="208"/>
      <c r="AA141" s="511"/>
      <c r="AB141" s="55"/>
      <c r="AC141" s="111"/>
      <c r="AD141" s="112"/>
      <c r="AE141" s="113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1198506</v>
      </c>
      <c r="I142" s="114">
        <v>462906</v>
      </c>
      <c r="J142" s="208">
        <v>395600</v>
      </c>
      <c r="K142" s="511"/>
      <c r="L142" s="55"/>
      <c r="M142" s="111"/>
      <c r="N142" s="115">
        <v>340000</v>
      </c>
      <c r="O142" s="113"/>
      <c r="P142" s="25">
        <f>SUM(Q142+R142+V142)</f>
        <v>1198506</v>
      </c>
      <c r="Q142" s="114">
        <v>462906</v>
      </c>
      <c r="R142" s="208">
        <v>395600</v>
      </c>
      <c r="S142" s="511"/>
      <c r="T142" s="55"/>
      <c r="U142" s="111"/>
      <c r="V142" s="115">
        <v>340000</v>
      </c>
      <c r="W142" s="113"/>
      <c r="X142" s="25">
        <f>SUM(Y142+Z142+AD142)</f>
        <v>1198506</v>
      </c>
      <c r="Y142" s="114">
        <v>462906</v>
      </c>
      <c r="Z142" s="208">
        <v>395600</v>
      </c>
      <c r="AA142" s="511"/>
      <c r="AB142" s="55"/>
      <c r="AC142" s="111"/>
      <c r="AD142" s="115">
        <v>340000</v>
      </c>
      <c r="AE142" s="113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114"/>
      <c r="J143" s="208"/>
      <c r="K143" s="511"/>
      <c r="L143" s="55"/>
      <c r="M143" s="111"/>
      <c r="N143" s="112"/>
      <c r="O143" s="113"/>
      <c r="P143" s="25"/>
      <c r="Q143" s="114"/>
      <c r="R143" s="208"/>
      <c r="S143" s="511"/>
      <c r="T143" s="55"/>
      <c r="U143" s="111"/>
      <c r="V143" s="112"/>
      <c r="W143" s="113"/>
      <c r="X143" s="25"/>
      <c r="Y143" s="114"/>
      <c r="Z143" s="208"/>
      <c r="AA143" s="511"/>
      <c r="AB143" s="55"/>
      <c r="AC143" s="111"/>
      <c r="AD143" s="112"/>
      <c r="AE143" s="113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114"/>
      <c r="J144" s="208"/>
      <c r="K144" s="511"/>
      <c r="L144" s="55"/>
      <c r="M144" s="111"/>
      <c r="N144" s="112"/>
      <c r="O144" s="113"/>
      <c r="P144" s="25"/>
      <c r="Q144" s="114"/>
      <c r="R144" s="208"/>
      <c r="S144" s="511"/>
      <c r="T144" s="55"/>
      <c r="U144" s="111"/>
      <c r="V144" s="112"/>
      <c r="W144" s="113"/>
      <c r="X144" s="25"/>
      <c r="Y144" s="114"/>
      <c r="Z144" s="208"/>
      <c r="AA144" s="511"/>
      <c r="AB144" s="55"/>
      <c r="AC144" s="111"/>
      <c r="AD144" s="112"/>
      <c r="AE144" s="113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114"/>
      <c r="J145" s="208"/>
      <c r="K145" s="511"/>
      <c r="L145" s="55"/>
      <c r="M145" s="111"/>
      <c r="N145" s="112"/>
      <c r="O145" s="113"/>
      <c r="P145" s="25"/>
      <c r="Q145" s="114"/>
      <c r="R145" s="208"/>
      <c r="S145" s="511"/>
      <c r="T145" s="55"/>
      <c r="U145" s="111"/>
      <c r="V145" s="112"/>
      <c r="W145" s="113"/>
      <c r="X145" s="25"/>
      <c r="Y145" s="114"/>
      <c r="Z145" s="208"/>
      <c r="AA145" s="511"/>
      <c r="AB145" s="55"/>
      <c r="AC145" s="111"/>
      <c r="AD145" s="112"/>
      <c r="AE145" s="113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162"/>
      <c r="R146" s="208"/>
      <c r="S146" s="209"/>
      <c r="T146" s="55"/>
      <c r="U146" s="69"/>
      <c r="V146" s="70"/>
      <c r="W146" s="19"/>
      <c r="X146" s="25"/>
      <c r="Y146" s="162"/>
      <c r="Z146" s="208"/>
      <c r="AA146" s="209"/>
      <c r="AB146" s="55"/>
      <c r="AC146" s="69"/>
      <c r="AD146" s="70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162"/>
      <c r="R147" s="208"/>
      <c r="S147" s="209"/>
      <c r="T147" s="55"/>
      <c r="U147" s="69"/>
      <c r="V147" s="70"/>
      <c r="W147" s="19"/>
      <c r="X147" s="25"/>
      <c r="Y147" s="162"/>
      <c r="Z147" s="208"/>
      <c r="AA147" s="209"/>
      <c r="AB147" s="55"/>
      <c r="AC147" s="69"/>
      <c r="AD147" s="70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71"/>
      <c r="R148" s="362"/>
      <c r="S148" s="363"/>
      <c r="T148" s="72"/>
      <c r="U148" s="73"/>
      <c r="V148" s="74"/>
      <c r="W148" s="34"/>
      <c r="X148" s="29"/>
      <c r="Y148" s="71"/>
      <c r="Z148" s="362"/>
      <c r="AA148" s="363"/>
      <c r="AB148" s="72"/>
      <c r="AC148" s="73"/>
      <c r="AD148" s="74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520" t="s">
        <v>93</v>
      </c>
      <c r="B154" s="521"/>
      <c r="C154" s="521"/>
      <c r="D154" s="521"/>
      <c r="E154" s="521"/>
      <c r="F154" s="521"/>
      <c r="G154" s="521"/>
      <c r="H154" s="521"/>
      <c r="I154" s="521"/>
      <c r="J154" s="521"/>
      <c r="K154" s="521"/>
      <c r="L154" s="521"/>
      <c r="M154" s="521"/>
      <c r="N154" s="521"/>
      <c r="O154" s="521"/>
    </row>
    <row r="155" spans="1:15" ht="28.5" customHeight="1" thickBot="1">
      <c r="A155" s="401" t="s">
        <v>187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95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v>3155219</v>
      </c>
      <c r="H162" s="366"/>
      <c r="I162" s="76">
        <v>3155219</v>
      </c>
      <c r="J162" s="77">
        <v>3155219</v>
      </c>
      <c r="K162" s="367">
        <f>SUM(K163+K165)</f>
        <v>2815219</v>
      </c>
      <c r="L162" s="504"/>
      <c r="M162" s="94">
        <f>SUM(M163+M165)</f>
        <v>2815219</v>
      </c>
      <c r="N162" s="94">
        <f>SUM(N163+N165)</f>
        <v>2815219</v>
      </c>
      <c r="O162" s="105">
        <f>SUM(O163+O165)</f>
        <v>340000</v>
      </c>
      <c r="P162" s="42">
        <f>SUM(P163+P165)</f>
        <v>340000</v>
      </c>
      <c r="Q162" s="110">
        <f>SUM(Q163+Q165)</f>
        <v>340000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96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v>3155219</v>
      </c>
      <c r="H165" s="366"/>
      <c r="I165" s="76">
        <v>3155219</v>
      </c>
      <c r="J165" s="77">
        <v>3155219</v>
      </c>
      <c r="K165" s="367">
        <v>2815219</v>
      </c>
      <c r="L165" s="504"/>
      <c r="M165" s="106">
        <v>2815219</v>
      </c>
      <c r="N165" s="94">
        <v>2815219</v>
      </c>
      <c r="O165" s="109">
        <v>340000</v>
      </c>
      <c r="P165" s="109">
        <v>340000</v>
      </c>
      <c r="Q165" s="109">
        <v>340000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37.5" customHeight="1">
      <c r="A188" s="522"/>
      <c r="B188" s="522"/>
      <c r="C188" s="522"/>
      <c r="D188" s="420"/>
      <c r="E188" s="420"/>
      <c r="F188" s="420"/>
      <c r="G188" s="420"/>
      <c r="H188" s="420"/>
      <c r="I188" s="523"/>
      <c r="J188" s="523"/>
    </row>
    <row r="189" spans="1:10" ht="15">
      <c r="A189" s="3"/>
      <c r="B189" s="3"/>
      <c r="C189" s="212"/>
      <c r="D189" s="212"/>
      <c r="E189" s="3"/>
      <c r="F189" s="213"/>
      <c r="G189" s="212"/>
      <c r="H189" s="4"/>
      <c r="I189" s="419"/>
      <c r="J189" s="419"/>
    </row>
    <row r="190" spans="1:10" ht="60" customHeight="1">
      <c r="A190" s="211"/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/>
      <c r="D191" s="417"/>
      <c r="E191" s="417"/>
      <c r="F191" s="417"/>
      <c r="G191" s="417"/>
      <c r="H191" s="417"/>
      <c r="I191" s="418"/>
      <c r="J191" s="418"/>
    </row>
    <row r="192" spans="1:3" ht="59.25" customHeight="1">
      <c r="A192" s="163"/>
      <c r="B192" s="163"/>
      <c r="C192" s="163"/>
    </row>
  </sheetData>
  <sheetProtection/>
  <mergeCells count="507">
    <mergeCell ref="A188:C188"/>
    <mergeCell ref="D188:H188"/>
    <mergeCell ref="I188:J188"/>
    <mergeCell ref="C191:H191"/>
    <mergeCell ref="I191:J191"/>
    <mergeCell ref="C189:D189"/>
    <mergeCell ref="F189:G189"/>
    <mergeCell ref="I189:J189"/>
    <mergeCell ref="A190:C190"/>
    <mergeCell ref="D190:H190"/>
    <mergeCell ref="I190:J190"/>
    <mergeCell ref="F176:I176"/>
    <mergeCell ref="A174:D174"/>
    <mergeCell ref="F174:I174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66:D166"/>
    <mergeCell ref="G166:H166"/>
    <mergeCell ref="K166:L166"/>
    <mergeCell ref="A177:D177"/>
    <mergeCell ref="F177:I177"/>
    <mergeCell ref="A175:D175"/>
    <mergeCell ref="F175:I175"/>
    <mergeCell ref="A176:D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G160:H160"/>
    <mergeCell ref="K160:L160"/>
    <mergeCell ref="A153:Y153"/>
    <mergeCell ref="K158:N159"/>
    <mergeCell ref="O158:Q159"/>
    <mergeCell ref="K157:Q157"/>
    <mergeCell ref="A156:D160"/>
    <mergeCell ref="E156:E160"/>
    <mergeCell ref="F156:F160"/>
    <mergeCell ref="A154:O154"/>
    <mergeCell ref="A155:O155"/>
    <mergeCell ref="G156:Q156"/>
    <mergeCell ref="G157:J159"/>
    <mergeCell ref="A151:D151"/>
    <mergeCell ref="F151:G151"/>
    <mergeCell ref="J151:K151"/>
    <mergeCell ref="A152:D152"/>
    <mergeCell ref="F152:G152"/>
    <mergeCell ref="J152:K152"/>
    <mergeCell ref="R151:S151"/>
    <mergeCell ref="Z152:AA152"/>
    <mergeCell ref="F150:G150"/>
    <mergeCell ref="J150:K150"/>
    <mergeCell ref="R150:S150"/>
    <mergeCell ref="Z150:AA150"/>
    <mergeCell ref="Z151:AA151"/>
    <mergeCell ref="R152:S152"/>
    <mergeCell ref="A150:D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R122:S122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4:AA124"/>
    <mergeCell ref="A123:D123"/>
    <mergeCell ref="F123:G123"/>
    <mergeCell ref="J123:K123"/>
    <mergeCell ref="R123:S123"/>
    <mergeCell ref="A124:D124"/>
    <mergeCell ref="F124:G124"/>
    <mergeCell ref="J124:K124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J97:L97"/>
    <mergeCell ref="A98:F98"/>
    <mergeCell ref="G98:I98"/>
    <mergeCell ref="A99:F99"/>
    <mergeCell ref="A97:F97"/>
    <mergeCell ref="G97:I97"/>
    <mergeCell ref="G99:I99"/>
    <mergeCell ref="J99:L99"/>
    <mergeCell ref="G96:I96"/>
    <mergeCell ref="J96:L96"/>
    <mergeCell ref="A91:F91"/>
    <mergeCell ref="G91:I91"/>
    <mergeCell ref="J91:L91"/>
    <mergeCell ref="A95:F95"/>
    <mergeCell ref="G95:I95"/>
    <mergeCell ref="J95:L95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3:G53"/>
    <mergeCell ref="F55:G55"/>
    <mergeCell ref="I55:L55"/>
    <mergeCell ref="A54:D54"/>
    <mergeCell ref="I53:L53"/>
    <mergeCell ref="I47:L48"/>
    <mergeCell ref="A48:H48"/>
    <mergeCell ref="A49:L50"/>
    <mergeCell ref="F57:G57"/>
    <mergeCell ref="I57:L57"/>
    <mergeCell ref="A51:D52"/>
    <mergeCell ref="F51:G52"/>
    <mergeCell ref="A55:D55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A17:C21"/>
    <mergeCell ref="D17:H21"/>
    <mergeCell ref="I17:K18"/>
    <mergeCell ref="L17:L18"/>
    <mergeCell ref="I19:K19"/>
    <mergeCell ref="I20:K20"/>
    <mergeCell ref="I21:K21"/>
    <mergeCell ref="A25:C25"/>
    <mergeCell ref="D25:L25"/>
    <mergeCell ref="C14:D14"/>
    <mergeCell ref="F14:G14"/>
    <mergeCell ref="I14:K14"/>
    <mergeCell ref="A15:H16"/>
    <mergeCell ref="I15:K16"/>
    <mergeCell ref="A22:H22"/>
    <mergeCell ref="I22:K22"/>
    <mergeCell ref="L15:L1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C6:D6"/>
    <mergeCell ref="A11:L11"/>
    <mergeCell ref="C3:D3"/>
    <mergeCell ref="F3:G3"/>
    <mergeCell ref="F6:G6"/>
    <mergeCell ref="C5:D5"/>
    <mergeCell ref="F5:G5"/>
    <mergeCell ref="F7:G10"/>
    <mergeCell ref="C1:D1"/>
    <mergeCell ref="F1:G1"/>
    <mergeCell ref="H1:L1"/>
    <mergeCell ref="C2:D2"/>
    <mergeCell ref="F2:G2"/>
    <mergeCell ref="H2:L9"/>
    <mergeCell ref="A138:D138"/>
    <mergeCell ref="F138:G138"/>
    <mergeCell ref="J138:K138"/>
    <mergeCell ref="J136:K136"/>
    <mergeCell ref="A137:D137"/>
    <mergeCell ref="F136:G136"/>
    <mergeCell ref="J137:K137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J122:K122"/>
    <mergeCell ref="F66:G66"/>
    <mergeCell ref="I66:L66"/>
    <mergeCell ref="A67:D67"/>
    <mergeCell ref="F67:G67"/>
    <mergeCell ref="I67:L67"/>
    <mergeCell ref="A65:D65"/>
    <mergeCell ref="F65:G65"/>
    <mergeCell ref="A69:D69"/>
    <mergeCell ref="F69:G69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A75:D76"/>
    <mergeCell ref="F75:G76"/>
    <mergeCell ref="H75:H76"/>
    <mergeCell ref="I75:L75"/>
    <mergeCell ref="I76:L76"/>
    <mergeCell ref="A73:D73"/>
    <mergeCell ref="F73:G73"/>
    <mergeCell ref="I73:L73"/>
    <mergeCell ref="A71:D71"/>
    <mergeCell ref="F71:G71"/>
    <mergeCell ref="I71:L71"/>
    <mergeCell ref="A72:D72"/>
    <mergeCell ref="F72:G72"/>
    <mergeCell ref="I72:L72"/>
    <mergeCell ref="A77:D77"/>
    <mergeCell ref="F77:G77"/>
    <mergeCell ref="I77:L77"/>
    <mergeCell ref="A78:D78"/>
    <mergeCell ref="F78:G78"/>
    <mergeCell ref="I78:L78"/>
    <mergeCell ref="A79:D79"/>
    <mergeCell ref="F79:G79"/>
    <mergeCell ref="I79:L79"/>
    <mergeCell ref="A80:D80"/>
    <mergeCell ref="F80:G80"/>
    <mergeCell ref="I80:L80"/>
    <mergeCell ref="A81:D81"/>
    <mergeCell ref="F81:G81"/>
    <mergeCell ref="I81:L81"/>
    <mergeCell ref="A82:D82"/>
    <mergeCell ref="F82:G82"/>
    <mergeCell ref="I82:L82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R137:S137"/>
    <mergeCell ref="R138:S138"/>
    <mergeCell ref="Z122:AA122"/>
    <mergeCell ref="Z136:AA136"/>
    <mergeCell ref="Z137:AA137"/>
    <mergeCell ref="Z138:AA138"/>
    <mergeCell ref="R136:S136"/>
    <mergeCell ref="Z123:AA123"/>
    <mergeCell ref="R124:S124"/>
    <mergeCell ref="Z125:AA125"/>
  </mergeCells>
  <printOptions/>
  <pageMargins left="0.35433070866141736" right="0.15748031496062992" top="0.984251968503937" bottom="0.984251968503937" header="0.5118110236220472" footer="0.5118110236220472"/>
  <pageSetup fitToHeight="10" fitToWidth="1"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14">
      <selection activeCell="H118" sqref="H118:I118"/>
    </sheetView>
  </sheetViews>
  <sheetFormatPr defaultColWidth="9.140625" defaultRowHeight="15"/>
  <cols>
    <col min="7" max="7" width="16.140625" style="0" customWidth="1"/>
    <col min="8" max="8" width="17.57421875" style="0" customWidth="1"/>
    <col min="9" max="9" width="16.28125" style="56" customWidth="1"/>
    <col min="10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1.281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/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422">
        <v>18210221.99</v>
      </c>
      <c r="J54" s="423"/>
      <c r="K54" s="423"/>
      <c r="L54" s="424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422"/>
      <c r="J55" s="423"/>
      <c r="K55" s="423"/>
      <c r="L55" s="424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422"/>
      <c r="J56" s="423"/>
      <c r="K56" s="423"/>
      <c r="L56" s="424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422"/>
      <c r="J57" s="423"/>
      <c r="K57" s="423"/>
      <c r="L57" s="424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422">
        <v>653212.61</v>
      </c>
      <c r="J58" s="423"/>
      <c r="K58" s="423"/>
      <c r="L58" s="424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/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/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29">
        <f>SUM(H119+H121+H122+H125)</f>
        <v>18863434.599999998</v>
      </c>
      <c r="I118" s="129">
        <f>SUM(I121)</f>
        <v>17579571.99</v>
      </c>
      <c r="J118" s="346">
        <f>SUM(J125)</f>
        <v>630650</v>
      </c>
      <c r="K118" s="347"/>
      <c r="L118" s="68"/>
      <c r="M118" s="69"/>
      <c r="N118" s="70">
        <f>SUM(N121+N122)</f>
        <v>653212.61</v>
      </c>
      <c r="O118" s="19"/>
      <c r="P118" s="1"/>
      <c r="Q118" s="21"/>
      <c r="R118" s="348"/>
      <c r="S118" s="349"/>
      <c r="T118" s="22"/>
      <c r="U118" s="23"/>
      <c r="V118" s="18"/>
      <c r="W118" s="19"/>
      <c r="X118" s="1"/>
      <c r="Y118" s="21"/>
      <c r="Z118" s="348"/>
      <c r="AA118" s="349"/>
      <c r="AB118" s="22"/>
      <c r="AC118" s="23"/>
      <c r="AD118" s="18"/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26" t="s">
        <v>116</v>
      </c>
      <c r="R119" s="342" t="s">
        <v>116</v>
      </c>
      <c r="S119" s="343"/>
      <c r="T119" s="27" t="s">
        <v>116</v>
      </c>
      <c r="U119" s="23" t="s">
        <v>116</v>
      </c>
      <c r="V119" s="18"/>
      <c r="W119" s="19" t="s">
        <v>116</v>
      </c>
      <c r="X119" s="25"/>
      <c r="Y119" s="26" t="s">
        <v>116</v>
      </c>
      <c r="Z119" s="342" t="s">
        <v>116</v>
      </c>
      <c r="AA119" s="343"/>
      <c r="AB119" s="27" t="s">
        <v>116</v>
      </c>
      <c r="AC119" s="23" t="s">
        <v>116</v>
      </c>
      <c r="AD119" s="18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26"/>
      <c r="R120" s="342"/>
      <c r="S120" s="343"/>
      <c r="T120" s="27"/>
      <c r="U120" s="23"/>
      <c r="V120" s="18"/>
      <c r="W120" s="19"/>
      <c r="X120" s="25"/>
      <c r="Y120" s="26"/>
      <c r="Z120" s="342"/>
      <c r="AA120" s="343"/>
      <c r="AB120" s="27"/>
      <c r="AC120" s="23"/>
      <c r="AD120" s="18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128">
        <f>SUM(I121+M121+N121)</f>
        <v>17889665.049999997</v>
      </c>
      <c r="I121" s="127">
        <f>18762003-1182431.01</f>
        <v>17579571.99</v>
      </c>
      <c r="J121" s="208" t="s">
        <v>116</v>
      </c>
      <c r="K121" s="209"/>
      <c r="L121" s="55" t="s">
        <v>116</v>
      </c>
      <c r="M121" s="69"/>
      <c r="N121" s="70">
        <v>310093.06</v>
      </c>
      <c r="O121" s="19"/>
      <c r="P121" s="25"/>
      <c r="Q121" s="26"/>
      <c r="R121" s="342" t="s">
        <v>116</v>
      </c>
      <c r="S121" s="343"/>
      <c r="T121" s="27" t="s">
        <v>116</v>
      </c>
      <c r="U121" s="23"/>
      <c r="V121" s="18"/>
      <c r="W121" s="19"/>
      <c r="X121" s="25"/>
      <c r="Y121" s="26"/>
      <c r="Z121" s="342" t="s">
        <v>116</v>
      </c>
      <c r="AA121" s="343"/>
      <c r="AB121" s="27" t="s">
        <v>116</v>
      </c>
      <c r="AC121" s="23"/>
      <c r="AD121" s="18"/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343119.55</v>
      </c>
      <c r="I122" s="66"/>
      <c r="J122" s="208" t="s">
        <v>116</v>
      </c>
      <c r="K122" s="209"/>
      <c r="L122" s="55" t="s">
        <v>116</v>
      </c>
      <c r="M122" s="69"/>
      <c r="N122" s="82">
        <v>343119.55</v>
      </c>
      <c r="O122" s="19"/>
      <c r="P122" s="25"/>
      <c r="Q122" s="26"/>
      <c r="R122" s="25"/>
      <c r="S122" s="26"/>
      <c r="T122" s="27"/>
      <c r="U122" s="23"/>
      <c r="V122" s="18"/>
      <c r="W122" s="19"/>
      <c r="X122" s="25"/>
      <c r="Y122" s="26"/>
      <c r="Z122" s="25"/>
      <c r="AA122" s="26"/>
      <c r="AB122" s="27"/>
      <c r="AC122" s="23"/>
      <c r="AD122" s="18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26" t="s">
        <v>116</v>
      </c>
      <c r="R123" s="342" t="s">
        <v>116</v>
      </c>
      <c r="S123" s="343"/>
      <c r="T123" s="27" t="s">
        <v>116</v>
      </c>
      <c r="U123" s="23" t="s">
        <v>116</v>
      </c>
      <c r="V123" s="18"/>
      <c r="W123" s="19" t="s">
        <v>116</v>
      </c>
      <c r="X123" s="25"/>
      <c r="Y123" s="26" t="s">
        <v>116</v>
      </c>
      <c r="Z123" s="342" t="s">
        <v>116</v>
      </c>
      <c r="AA123" s="343"/>
      <c r="AB123" s="27" t="s">
        <v>116</v>
      </c>
      <c r="AC123" s="23" t="s">
        <v>116</v>
      </c>
      <c r="AD123" s="18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26" t="s">
        <v>116</v>
      </c>
      <c r="R124" s="342" t="s">
        <v>116</v>
      </c>
      <c r="S124" s="343"/>
      <c r="T124" s="27" t="s">
        <v>116</v>
      </c>
      <c r="U124" s="23" t="s">
        <v>116</v>
      </c>
      <c r="V124" s="18"/>
      <c r="W124" s="19" t="s">
        <v>116</v>
      </c>
      <c r="X124" s="25"/>
      <c r="Y124" s="26" t="s">
        <v>116</v>
      </c>
      <c r="Z124" s="342" t="s">
        <v>116</v>
      </c>
      <c r="AA124" s="343"/>
      <c r="AB124" s="27" t="s">
        <v>116</v>
      </c>
      <c r="AC124" s="23" t="s">
        <v>116</v>
      </c>
      <c r="AD124" s="18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630650</v>
      </c>
      <c r="I125" s="66" t="s">
        <v>116</v>
      </c>
      <c r="J125" s="208">
        <f>508400+19200+28000+74000+1050</f>
        <v>630650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/>
      <c r="Q125" s="26" t="s">
        <v>116</v>
      </c>
      <c r="R125" s="342"/>
      <c r="S125" s="343"/>
      <c r="T125" s="27"/>
      <c r="U125" s="23" t="s">
        <v>116</v>
      </c>
      <c r="V125" s="18" t="s">
        <v>116</v>
      </c>
      <c r="W125" s="19" t="s">
        <v>116</v>
      </c>
      <c r="X125" s="25"/>
      <c r="Y125" s="26" t="s">
        <v>116</v>
      </c>
      <c r="Z125" s="342"/>
      <c r="AA125" s="343"/>
      <c r="AB125" s="27"/>
      <c r="AC125" s="23" t="s">
        <v>116</v>
      </c>
      <c r="AD125" s="18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26" t="s">
        <v>116</v>
      </c>
      <c r="R126" s="342" t="s">
        <v>116</v>
      </c>
      <c r="S126" s="343"/>
      <c r="T126" s="27" t="s">
        <v>116</v>
      </c>
      <c r="U126" s="23" t="s">
        <v>116</v>
      </c>
      <c r="V126" s="18"/>
      <c r="W126" s="19"/>
      <c r="X126" s="25"/>
      <c r="Y126" s="26" t="s">
        <v>116</v>
      </c>
      <c r="Z126" s="342" t="s">
        <v>116</v>
      </c>
      <c r="AA126" s="343"/>
      <c r="AB126" s="27" t="s">
        <v>116</v>
      </c>
      <c r="AC126" s="23" t="s">
        <v>116</v>
      </c>
      <c r="AD126" s="18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26" t="s">
        <v>116</v>
      </c>
      <c r="R127" s="342" t="s">
        <v>116</v>
      </c>
      <c r="S127" s="343"/>
      <c r="T127" s="27" t="s">
        <v>116</v>
      </c>
      <c r="U127" s="23" t="s">
        <v>116</v>
      </c>
      <c r="V127" s="18"/>
      <c r="W127" s="19" t="s">
        <v>116</v>
      </c>
      <c r="X127" s="25"/>
      <c r="Y127" s="26" t="s">
        <v>116</v>
      </c>
      <c r="Z127" s="342" t="s">
        <v>116</v>
      </c>
      <c r="AA127" s="343"/>
      <c r="AB127" s="27" t="s">
        <v>116</v>
      </c>
      <c r="AC127" s="23" t="s">
        <v>116</v>
      </c>
      <c r="AD127" s="18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70"/>
      <c r="O128" s="19"/>
      <c r="P128" s="25"/>
      <c r="Q128" s="26"/>
      <c r="R128" s="342"/>
      <c r="S128" s="343"/>
      <c r="T128" s="27"/>
      <c r="U128" s="23"/>
      <c r="V128" s="18"/>
      <c r="W128" s="19"/>
      <c r="X128" s="25"/>
      <c r="Y128" s="26"/>
      <c r="Z128" s="342"/>
      <c r="AA128" s="343"/>
      <c r="AB128" s="27"/>
      <c r="AC128" s="23"/>
      <c r="AD128" s="18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18863434.6</v>
      </c>
      <c r="I129" s="25">
        <f>SUM(I130+I134+I139+I141+I142)</f>
        <v>17579571.990000002</v>
      </c>
      <c r="J129" s="208">
        <v>630650</v>
      </c>
      <c r="K129" s="209"/>
      <c r="L129" s="55"/>
      <c r="M129" s="69"/>
      <c r="N129" s="70">
        <v>653212.61</v>
      </c>
      <c r="O129" s="19"/>
      <c r="P129" s="25"/>
      <c r="Q129" s="26"/>
      <c r="R129" s="342"/>
      <c r="S129" s="343"/>
      <c r="T129" s="27"/>
      <c r="U129" s="23"/>
      <c r="V129" s="18"/>
      <c r="W129" s="19"/>
      <c r="X129" s="25"/>
      <c r="Y129" s="26"/>
      <c r="Z129" s="342"/>
      <c r="AA129" s="343"/>
      <c r="AB129" s="27"/>
      <c r="AC129" s="23"/>
      <c r="AD129" s="18"/>
      <c r="AE129" s="19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13053200</v>
      </c>
      <c r="I130" s="25">
        <f>SUM(I131:I132)</f>
        <v>13053200</v>
      </c>
      <c r="J130" s="208"/>
      <c r="K130" s="209"/>
      <c r="L130" s="55"/>
      <c r="M130" s="69"/>
      <c r="N130" s="70"/>
      <c r="O130" s="19"/>
      <c r="P130" s="25"/>
      <c r="Q130" s="26"/>
      <c r="R130" s="342"/>
      <c r="S130" s="343"/>
      <c r="T130" s="27"/>
      <c r="U130" s="23"/>
      <c r="V130" s="18"/>
      <c r="W130" s="19"/>
      <c r="X130" s="25"/>
      <c r="Y130" s="26"/>
      <c r="Z130" s="342"/>
      <c r="AA130" s="343"/>
      <c r="AB130" s="27"/>
      <c r="AC130" s="23"/>
      <c r="AD130" s="18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13053200</v>
      </c>
      <c r="I131" s="66">
        <v>13053200</v>
      </c>
      <c r="J131" s="208"/>
      <c r="K131" s="209"/>
      <c r="L131" s="55"/>
      <c r="M131" s="69"/>
      <c r="N131" s="70"/>
      <c r="O131" s="19"/>
      <c r="P131" s="25"/>
      <c r="Q131" s="26"/>
      <c r="R131" s="342"/>
      <c r="S131" s="343"/>
      <c r="T131" s="27"/>
      <c r="U131" s="23"/>
      <c r="V131" s="18"/>
      <c r="W131" s="19"/>
      <c r="X131" s="25"/>
      <c r="Y131" s="26"/>
      <c r="Z131" s="342"/>
      <c r="AA131" s="343"/>
      <c r="AB131" s="27"/>
      <c r="AC131" s="23"/>
      <c r="AD131" s="18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26"/>
      <c r="R132" s="342"/>
      <c r="S132" s="343"/>
      <c r="T132" s="27"/>
      <c r="U132" s="23"/>
      <c r="V132" s="18"/>
      <c r="W132" s="19"/>
      <c r="X132" s="25"/>
      <c r="Y132" s="26"/>
      <c r="Z132" s="342"/>
      <c r="AA132" s="343"/>
      <c r="AB132" s="27"/>
      <c r="AC132" s="23"/>
      <c r="AD132" s="18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26"/>
      <c r="R133" s="342"/>
      <c r="S133" s="343"/>
      <c r="T133" s="27"/>
      <c r="U133" s="23"/>
      <c r="V133" s="18"/>
      <c r="W133" s="19"/>
      <c r="X133" s="25"/>
      <c r="Y133" s="26"/>
      <c r="Z133" s="342"/>
      <c r="AA133" s="343"/>
      <c r="AB133" s="27"/>
      <c r="AC133" s="23"/>
      <c r="AD133" s="18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405382</v>
      </c>
      <c r="I134" s="66">
        <f>SUM(I136:I138)</f>
        <v>405382</v>
      </c>
      <c r="J134" s="208"/>
      <c r="K134" s="209"/>
      <c r="L134" s="55"/>
      <c r="M134" s="69"/>
      <c r="N134" s="70"/>
      <c r="O134" s="19"/>
      <c r="P134" s="25"/>
      <c r="Q134" s="26"/>
      <c r="R134" s="342"/>
      <c r="S134" s="343"/>
      <c r="T134" s="27"/>
      <c r="U134" s="23"/>
      <c r="V134" s="18"/>
      <c r="W134" s="19"/>
      <c r="X134" s="25"/>
      <c r="Y134" s="26"/>
      <c r="Z134" s="342"/>
      <c r="AA134" s="343"/>
      <c r="AB134" s="27"/>
      <c r="AC134" s="23"/>
      <c r="AD134" s="18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26"/>
      <c r="R135" s="342"/>
      <c r="S135" s="343"/>
      <c r="T135" s="27"/>
      <c r="U135" s="23"/>
      <c r="V135" s="18"/>
      <c r="W135" s="19"/>
      <c r="X135" s="25"/>
      <c r="Y135" s="26"/>
      <c r="Z135" s="342"/>
      <c r="AA135" s="343"/>
      <c r="AB135" s="27"/>
      <c r="AC135" s="23"/>
      <c r="AD135" s="18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398538</v>
      </c>
      <c r="I136" s="66">
        <v>398538</v>
      </c>
      <c r="J136" s="208"/>
      <c r="K136" s="209"/>
      <c r="L136" s="55"/>
      <c r="M136" s="69"/>
      <c r="N136" s="70"/>
      <c r="O136" s="19"/>
      <c r="P136" s="25"/>
      <c r="Q136" s="26"/>
      <c r="R136" s="342"/>
      <c r="S136" s="343"/>
      <c r="T136" s="27"/>
      <c r="U136" s="23"/>
      <c r="V136" s="18"/>
      <c r="W136" s="19"/>
      <c r="X136" s="25"/>
      <c r="Y136" s="26"/>
      <c r="Z136" s="25"/>
      <c r="AA136" s="26"/>
      <c r="AB136" s="27"/>
      <c r="AC136" s="23"/>
      <c r="AD136" s="18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6844</v>
      </c>
      <c r="I137" s="66">
        <v>6844</v>
      </c>
      <c r="J137" s="208"/>
      <c r="K137" s="209"/>
      <c r="L137" s="55"/>
      <c r="M137" s="69"/>
      <c r="N137" s="70"/>
      <c r="O137" s="19"/>
      <c r="P137" s="25"/>
      <c r="Q137" s="26"/>
      <c r="R137" s="25"/>
      <c r="S137" s="26"/>
      <c r="T137" s="27"/>
      <c r="U137" s="23"/>
      <c r="V137" s="18"/>
      <c r="W137" s="19"/>
      <c r="X137" s="25"/>
      <c r="Y137" s="26"/>
      <c r="Z137" s="25"/>
      <c r="AA137" s="26"/>
      <c r="AB137" s="27"/>
      <c r="AC137" s="23"/>
      <c r="AD137" s="18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/>
      <c r="Q138" s="26"/>
      <c r="R138" s="25"/>
      <c r="S138" s="26"/>
      <c r="T138" s="27"/>
      <c r="U138" s="23"/>
      <c r="V138" s="18"/>
      <c r="W138" s="19"/>
      <c r="X138" s="25"/>
      <c r="Y138" s="26"/>
      <c r="Z138" s="25"/>
      <c r="AA138" s="26"/>
      <c r="AB138" s="27"/>
      <c r="AC138" s="23"/>
      <c r="AD138" s="18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26"/>
      <c r="R139" s="342"/>
      <c r="S139" s="343"/>
      <c r="T139" s="27"/>
      <c r="U139" s="23"/>
      <c r="V139" s="18"/>
      <c r="W139" s="19"/>
      <c r="X139" s="25"/>
      <c r="Y139" s="26"/>
      <c r="Z139" s="342"/>
      <c r="AA139" s="343"/>
      <c r="AB139" s="27"/>
      <c r="AC139" s="23"/>
      <c r="AD139" s="18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26"/>
      <c r="R140" s="342"/>
      <c r="S140" s="343"/>
      <c r="T140" s="27"/>
      <c r="U140" s="23"/>
      <c r="V140" s="18"/>
      <c r="W140" s="19"/>
      <c r="X140" s="25"/>
      <c r="Y140" s="26"/>
      <c r="Z140" s="342"/>
      <c r="AA140" s="343"/>
      <c r="AB140" s="27"/>
      <c r="AC140" s="23"/>
      <c r="AD140" s="18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26"/>
      <c r="R141" s="342"/>
      <c r="S141" s="343"/>
      <c r="T141" s="27"/>
      <c r="U141" s="23"/>
      <c r="V141" s="18"/>
      <c r="W141" s="19"/>
      <c r="X141" s="25"/>
      <c r="Y141" s="26"/>
      <c r="Z141" s="342"/>
      <c r="AA141" s="343"/>
      <c r="AB141" s="27"/>
      <c r="AC141" s="23"/>
      <c r="AD141" s="18"/>
      <c r="AE141" s="19"/>
    </row>
    <row r="142" spans="1:31" ht="29.25" customHeight="1" thickBot="1">
      <c r="A142" s="425" t="s">
        <v>84</v>
      </c>
      <c r="B142" s="425"/>
      <c r="C142" s="425"/>
      <c r="D142" s="425"/>
      <c r="E142" s="14">
        <v>260</v>
      </c>
      <c r="F142" s="210" t="s">
        <v>116</v>
      </c>
      <c r="G142" s="210"/>
      <c r="H142" s="133">
        <f>SUM(I142+J142+N142)</f>
        <v>5404852.600000001</v>
      </c>
      <c r="I142" s="127">
        <f>5303421-1182431.01</f>
        <v>4120989.99</v>
      </c>
      <c r="J142" s="426">
        <v>630650</v>
      </c>
      <c r="K142" s="427"/>
      <c r="L142" s="55"/>
      <c r="M142" s="69"/>
      <c r="N142" s="82">
        <v>653212.61</v>
      </c>
      <c r="O142" s="19"/>
      <c r="P142" s="25"/>
      <c r="Q142" s="26"/>
      <c r="R142" s="342"/>
      <c r="S142" s="343"/>
      <c r="T142" s="27"/>
      <c r="U142" s="23"/>
      <c r="V142" s="18"/>
      <c r="W142" s="19"/>
      <c r="X142" s="25"/>
      <c r="Y142" s="26"/>
      <c r="Z142" s="342"/>
      <c r="AA142" s="343"/>
      <c r="AB142" s="27"/>
      <c r="AC142" s="23"/>
      <c r="AD142" s="18"/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26"/>
      <c r="R143" s="342"/>
      <c r="S143" s="343"/>
      <c r="T143" s="27"/>
      <c r="U143" s="23"/>
      <c r="V143" s="18"/>
      <c r="W143" s="19"/>
      <c r="X143" s="25"/>
      <c r="Y143" s="26"/>
      <c r="Z143" s="342"/>
      <c r="AA143" s="343"/>
      <c r="AB143" s="27"/>
      <c r="AC143" s="23"/>
      <c r="AD143" s="18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26"/>
      <c r="R144" s="342"/>
      <c r="S144" s="343"/>
      <c r="T144" s="27"/>
      <c r="U144" s="23"/>
      <c r="V144" s="18"/>
      <c r="W144" s="19"/>
      <c r="X144" s="25"/>
      <c r="Y144" s="26"/>
      <c r="Z144" s="342"/>
      <c r="AA144" s="343"/>
      <c r="AB144" s="27"/>
      <c r="AC144" s="23"/>
      <c r="AD144" s="18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26"/>
      <c r="R145" s="342"/>
      <c r="S145" s="343"/>
      <c r="T145" s="27"/>
      <c r="U145" s="23"/>
      <c r="V145" s="18"/>
      <c r="W145" s="19"/>
      <c r="X145" s="25"/>
      <c r="Y145" s="26"/>
      <c r="Z145" s="342"/>
      <c r="AA145" s="343"/>
      <c r="AB145" s="27"/>
      <c r="AC145" s="23"/>
      <c r="AD145" s="18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92">
        <v>5</v>
      </c>
      <c r="J161" s="98">
        <v>6</v>
      </c>
      <c r="K161" s="367">
        <v>7</v>
      </c>
      <c r="L161" s="368"/>
      <c r="M161" s="76">
        <v>8</v>
      </c>
      <c r="N161" s="76">
        <v>9</v>
      </c>
      <c r="O161" s="42">
        <v>10</v>
      </c>
      <c r="P161" s="46">
        <v>11</v>
      </c>
      <c r="Q161" s="95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428">
        <f>SUM(G163+G165)</f>
        <v>5404852.600000001</v>
      </c>
      <c r="H162" s="429"/>
      <c r="I162" s="99">
        <f>SUM(M162+P162)</f>
        <v>6484233.61</v>
      </c>
      <c r="J162" s="99">
        <f>SUM(N162+Q162)</f>
        <v>6484233.61</v>
      </c>
      <c r="K162" s="429">
        <v>4751639.99</v>
      </c>
      <c r="L162" s="430"/>
      <c r="M162" s="91">
        <v>5831021.61</v>
      </c>
      <c r="N162" s="94">
        <v>5831021.61</v>
      </c>
      <c r="O162" s="131">
        <v>653212.61</v>
      </c>
      <c r="P162" s="91">
        <v>653212</v>
      </c>
      <c r="Q162" s="94">
        <v>653212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428"/>
      <c r="H163" s="430"/>
      <c r="I163" s="93"/>
      <c r="J163" s="67"/>
      <c r="K163" s="367"/>
      <c r="L163" s="368"/>
      <c r="M163" s="76"/>
      <c r="N163" s="76"/>
      <c r="O163" s="132"/>
      <c r="P163" s="46"/>
      <c r="Q163" s="96"/>
    </row>
    <row r="164" spans="1:17" ht="15" thickBot="1">
      <c r="A164" s="364"/>
      <c r="B164" s="180"/>
      <c r="C164" s="180"/>
      <c r="D164" s="365"/>
      <c r="E164" s="47"/>
      <c r="F164" s="12"/>
      <c r="G164" s="428"/>
      <c r="H164" s="430"/>
      <c r="I164" s="92"/>
      <c r="J164" s="98"/>
      <c r="K164" s="367"/>
      <c r="L164" s="368"/>
      <c r="M164" s="76"/>
      <c r="N164" s="92"/>
      <c r="O164" s="132"/>
      <c r="P164" s="46"/>
      <c r="Q164" s="95"/>
    </row>
    <row r="165" spans="1:18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428">
        <f>SUM(K165+O165)</f>
        <v>5404852.600000001</v>
      </c>
      <c r="H165" s="429"/>
      <c r="I165" s="99">
        <f>SUM(M165+P165)</f>
        <v>6484233.61</v>
      </c>
      <c r="J165" s="99">
        <f>SUM(N165+Q165)</f>
        <v>6484233.61</v>
      </c>
      <c r="K165" s="429">
        <v>4751639.99</v>
      </c>
      <c r="L165" s="430"/>
      <c r="M165" s="91">
        <v>5831021.61</v>
      </c>
      <c r="N165" s="94">
        <v>5831021.61</v>
      </c>
      <c r="O165" s="131">
        <v>653212.61</v>
      </c>
      <c r="P165" s="91">
        <v>653212</v>
      </c>
      <c r="Q165" s="94">
        <v>653212</v>
      </c>
      <c r="R165" s="97"/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93"/>
      <c r="J166" s="67"/>
      <c r="K166" s="367"/>
      <c r="L166" s="368"/>
      <c r="M166" s="76"/>
      <c r="N166" s="93"/>
      <c r="O166" s="42"/>
      <c r="P166" s="46"/>
      <c r="Q166" s="96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05"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74:D174"/>
    <mergeCell ref="F174:I174"/>
    <mergeCell ref="A177:D177"/>
    <mergeCell ref="F177:I177"/>
    <mergeCell ref="A175:D175"/>
    <mergeCell ref="F175:I175"/>
    <mergeCell ref="A176:D176"/>
    <mergeCell ref="F176:I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F152:G152"/>
    <mergeCell ref="J152:K152"/>
    <mergeCell ref="R152:S152"/>
    <mergeCell ref="G160:H160"/>
    <mergeCell ref="K160:L160"/>
    <mergeCell ref="A154:O154"/>
    <mergeCell ref="A155:O155"/>
    <mergeCell ref="G156:Q156"/>
    <mergeCell ref="A166:D166"/>
    <mergeCell ref="G166:H166"/>
    <mergeCell ref="K166:L166"/>
    <mergeCell ref="A156:D160"/>
    <mergeCell ref="E156:E160"/>
    <mergeCell ref="Z151:AA151"/>
    <mergeCell ref="A153:Y153"/>
    <mergeCell ref="K158:N159"/>
    <mergeCell ref="O158:Q159"/>
    <mergeCell ref="K157:Q157"/>
    <mergeCell ref="G157:J159"/>
    <mergeCell ref="A152:D152"/>
    <mergeCell ref="J148:K148"/>
    <mergeCell ref="A151:D151"/>
    <mergeCell ref="F151:G151"/>
    <mergeCell ref="J151:K151"/>
    <mergeCell ref="A150:D150"/>
    <mergeCell ref="R151:S151"/>
    <mergeCell ref="Z152:AA152"/>
    <mergeCell ref="F150:G150"/>
    <mergeCell ref="J150:K150"/>
    <mergeCell ref="R150:S150"/>
    <mergeCell ref="Z150:AA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R136:S136"/>
    <mergeCell ref="Z133:AA133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3:D123"/>
    <mergeCell ref="F123:G123"/>
    <mergeCell ref="R123:S123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G98:I98"/>
    <mergeCell ref="A99:F99"/>
    <mergeCell ref="A97:F97"/>
    <mergeCell ref="G97:I97"/>
    <mergeCell ref="G99:I99"/>
    <mergeCell ref="J99:L99"/>
    <mergeCell ref="J98:L98"/>
    <mergeCell ref="J97:L97"/>
    <mergeCell ref="A98:F98"/>
    <mergeCell ref="A91:F91"/>
    <mergeCell ref="G91:I91"/>
    <mergeCell ref="J91:L91"/>
    <mergeCell ref="A95:F95"/>
    <mergeCell ref="G95:I95"/>
    <mergeCell ref="J95:L95"/>
    <mergeCell ref="G92:I93"/>
    <mergeCell ref="J92:L93"/>
    <mergeCell ref="A92:F93"/>
    <mergeCell ref="A96:F96"/>
    <mergeCell ref="A94:F94"/>
    <mergeCell ref="G94:I94"/>
    <mergeCell ref="J94:L94"/>
    <mergeCell ref="G96:I96"/>
    <mergeCell ref="J96:L96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3:G53"/>
    <mergeCell ref="F55:G55"/>
    <mergeCell ref="I55:L55"/>
    <mergeCell ref="A54:D54"/>
    <mergeCell ref="I53:L53"/>
    <mergeCell ref="I47:L48"/>
    <mergeCell ref="A48:H48"/>
    <mergeCell ref="A49:L50"/>
    <mergeCell ref="F57:G57"/>
    <mergeCell ref="I57:L57"/>
    <mergeCell ref="A51:D52"/>
    <mergeCell ref="F51:G52"/>
    <mergeCell ref="A55:D55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H4:L4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C6:D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1:D1"/>
    <mergeCell ref="F1:G1"/>
    <mergeCell ref="H1:L1"/>
    <mergeCell ref="C2:D2"/>
    <mergeCell ref="F2:G2"/>
    <mergeCell ref="H2:L2"/>
    <mergeCell ref="J137:K137"/>
    <mergeCell ref="J122:K122"/>
    <mergeCell ref="A138:D138"/>
    <mergeCell ref="F138:G138"/>
    <mergeCell ref="J138:K138"/>
    <mergeCell ref="J136:K136"/>
    <mergeCell ref="J123:K123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A101:F101"/>
    <mergeCell ref="A90:F90"/>
    <mergeCell ref="G90:I90"/>
    <mergeCell ref="J90:L90"/>
    <mergeCell ref="A137:D137"/>
    <mergeCell ref="F136:G136"/>
    <mergeCell ref="F66:G66"/>
    <mergeCell ref="I66:L66"/>
    <mergeCell ref="A67:D67"/>
    <mergeCell ref="F67:G67"/>
    <mergeCell ref="I67:L67"/>
    <mergeCell ref="A75:D76"/>
    <mergeCell ref="F75:G76"/>
    <mergeCell ref="H75:H76"/>
    <mergeCell ref="A65:D65"/>
    <mergeCell ref="F65:G65"/>
    <mergeCell ref="A69:D69"/>
    <mergeCell ref="F69:G69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A71:D71"/>
    <mergeCell ref="F71:G71"/>
    <mergeCell ref="I71:L71"/>
    <mergeCell ref="A72:D72"/>
    <mergeCell ref="F72:G72"/>
    <mergeCell ref="I72:L72"/>
    <mergeCell ref="F77:G77"/>
    <mergeCell ref="I77:L77"/>
    <mergeCell ref="A78:D78"/>
    <mergeCell ref="F78:G78"/>
    <mergeCell ref="I78:L78"/>
    <mergeCell ref="F73:G73"/>
    <mergeCell ref="I73:L73"/>
    <mergeCell ref="F84:G84"/>
    <mergeCell ref="I84:L84"/>
    <mergeCell ref="I75:L75"/>
    <mergeCell ref="I76:L76"/>
    <mergeCell ref="A73:D73"/>
    <mergeCell ref="A79:D79"/>
    <mergeCell ref="F79:G79"/>
    <mergeCell ref="I79:L79"/>
    <mergeCell ref="A74:L74"/>
    <mergeCell ref="A77:D77"/>
    <mergeCell ref="A80:D80"/>
    <mergeCell ref="F80:G80"/>
    <mergeCell ref="I80:L80"/>
    <mergeCell ref="A81:D81"/>
    <mergeCell ref="F81:G81"/>
    <mergeCell ref="I81:L81"/>
    <mergeCell ref="A82:D82"/>
    <mergeCell ref="F82:G82"/>
    <mergeCell ref="I82:L82"/>
    <mergeCell ref="A85:D85"/>
    <mergeCell ref="F85:G85"/>
    <mergeCell ref="I85:L85"/>
    <mergeCell ref="A83:D83"/>
    <mergeCell ref="F83:G83"/>
    <mergeCell ref="I83:L83"/>
    <mergeCell ref="A84:D8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30">
      <selection activeCell="A54" sqref="A54:IV54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2.281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47289051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2113022.29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>
        <v>100</v>
      </c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>
        <v>100</v>
      </c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>
        <v>100</v>
      </c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SUM(H119+H121+H125)</f>
        <v>48246846.32</v>
      </c>
      <c r="I118" s="67">
        <f>SUM(I121)</f>
        <v>45946851</v>
      </c>
      <c r="J118" s="346">
        <f>SUM(J125)</f>
        <v>1342200</v>
      </c>
      <c r="K118" s="347"/>
      <c r="L118" s="68"/>
      <c r="M118" s="69"/>
      <c r="N118" s="70">
        <f>SUM(N121+N122)</f>
        <v>2113022.29</v>
      </c>
      <c r="O118" s="19"/>
      <c r="P118" s="1"/>
      <c r="Q118" s="21"/>
      <c r="R118" s="348"/>
      <c r="S118" s="349"/>
      <c r="T118" s="22"/>
      <c r="U118" s="23"/>
      <c r="V118" s="18"/>
      <c r="W118" s="19"/>
      <c r="X118" s="1"/>
      <c r="Y118" s="21"/>
      <c r="Z118" s="348"/>
      <c r="AA118" s="349"/>
      <c r="AB118" s="22"/>
      <c r="AC118" s="23"/>
      <c r="AD118" s="18"/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26" t="s">
        <v>116</v>
      </c>
      <c r="R119" s="342" t="s">
        <v>116</v>
      </c>
      <c r="S119" s="343"/>
      <c r="T119" s="27" t="s">
        <v>116</v>
      </c>
      <c r="U119" s="23" t="s">
        <v>116</v>
      </c>
      <c r="V119" s="18"/>
      <c r="W119" s="19" t="s">
        <v>116</v>
      </c>
      <c r="X119" s="25"/>
      <c r="Y119" s="26" t="s">
        <v>116</v>
      </c>
      <c r="Z119" s="342" t="s">
        <v>116</v>
      </c>
      <c r="AA119" s="343"/>
      <c r="AB119" s="27" t="s">
        <v>116</v>
      </c>
      <c r="AC119" s="23" t="s">
        <v>116</v>
      </c>
      <c r="AD119" s="18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26"/>
      <c r="R120" s="342"/>
      <c r="S120" s="343"/>
      <c r="T120" s="27"/>
      <c r="U120" s="23"/>
      <c r="V120" s="18"/>
      <c r="W120" s="19"/>
      <c r="X120" s="25"/>
      <c r="Y120" s="26"/>
      <c r="Z120" s="342"/>
      <c r="AA120" s="343"/>
      <c r="AB120" s="27"/>
      <c r="AC120" s="23"/>
      <c r="AD120" s="18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46904646.32</v>
      </c>
      <c r="I121" s="66">
        <v>45946851</v>
      </c>
      <c r="J121" s="208" t="s">
        <v>116</v>
      </c>
      <c r="K121" s="209"/>
      <c r="L121" s="55" t="s">
        <v>116</v>
      </c>
      <c r="M121" s="69"/>
      <c r="N121" s="70">
        <v>957795.32</v>
      </c>
      <c r="O121" s="19"/>
      <c r="P121" s="25"/>
      <c r="Q121" s="26"/>
      <c r="R121" s="342" t="s">
        <v>116</v>
      </c>
      <c r="S121" s="343"/>
      <c r="T121" s="27" t="s">
        <v>116</v>
      </c>
      <c r="U121" s="23"/>
      <c r="V121" s="18"/>
      <c r="W121" s="19"/>
      <c r="X121" s="25"/>
      <c r="Y121" s="26"/>
      <c r="Z121" s="342" t="s">
        <v>116</v>
      </c>
      <c r="AA121" s="343"/>
      <c r="AB121" s="27" t="s">
        <v>116</v>
      </c>
      <c r="AC121" s="23"/>
      <c r="AD121" s="18"/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1155226.97</v>
      </c>
      <c r="I122" s="66"/>
      <c r="J122" s="208" t="s">
        <v>116</v>
      </c>
      <c r="K122" s="209"/>
      <c r="L122" s="55" t="s">
        <v>116</v>
      </c>
      <c r="M122" s="69"/>
      <c r="N122" s="82">
        <v>1155226.97</v>
      </c>
      <c r="O122" s="19"/>
      <c r="P122" s="25"/>
      <c r="Q122" s="26"/>
      <c r="R122" s="25"/>
      <c r="S122" s="26"/>
      <c r="T122" s="27"/>
      <c r="U122" s="23"/>
      <c r="V122" s="18"/>
      <c r="W122" s="19"/>
      <c r="X122" s="25"/>
      <c r="Y122" s="26"/>
      <c r="Z122" s="25"/>
      <c r="AA122" s="26"/>
      <c r="AB122" s="27"/>
      <c r="AC122" s="23"/>
      <c r="AD122" s="18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26" t="s">
        <v>116</v>
      </c>
      <c r="R123" s="342" t="s">
        <v>116</v>
      </c>
      <c r="S123" s="343"/>
      <c r="T123" s="27" t="s">
        <v>116</v>
      </c>
      <c r="U123" s="23" t="s">
        <v>116</v>
      </c>
      <c r="V123" s="18"/>
      <c r="W123" s="19" t="s">
        <v>116</v>
      </c>
      <c r="X123" s="25"/>
      <c r="Y123" s="26" t="s">
        <v>116</v>
      </c>
      <c r="Z123" s="342" t="s">
        <v>116</v>
      </c>
      <c r="AA123" s="343"/>
      <c r="AB123" s="27" t="s">
        <v>116</v>
      </c>
      <c r="AC123" s="23" t="s">
        <v>116</v>
      </c>
      <c r="AD123" s="18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26" t="s">
        <v>116</v>
      </c>
      <c r="R124" s="342" t="s">
        <v>116</v>
      </c>
      <c r="S124" s="343"/>
      <c r="T124" s="27" t="s">
        <v>116</v>
      </c>
      <c r="U124" s="23" t="s">
        <v>116</v>
      </c>
      <c r="V124" s="18"/>
      <c r="W124" s="19" t="s">
        <v>116</v>
      </c>
      <c r="X124" s="25"/>
      <c r="Y124" s="26" t="s">
        <v>116</v>
      </c>
      <c r="Z124" s="342" t="s">
        <v>116</v>
      </c>
      <c r="AA124" s="343"/>
      <c r="AB124" s="27" t="s">
        <v>116</v>
      </c>
      <c r="AC124" s="23" t="s">
        <v>116</v>
      </c>
      <c r="AD124" s="18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1342200</v>
      </c>
      <c r="I125" s="66" t="s">
        <v>116</v>
      </c>
      <c r="J125" s="208">
        <f>1303800+19200+19200</f>
        <v>1342200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/>
      <c r="Q125" s="26" t="s">
        <v>116</v>
      </c>
      <c r="R125" s="342"/>
      <c r="S125" s="343"/>
      <c r="T125" s="27"/>
      <c r="U125" s="23" t="s">
        <v>116</v>
      </c>
      <c r="V125" s="18" t="s">
        <v>116</v>
      </c>
      <c r="W125" s="19" t="s">
        <v>116</v>
      </c>
      <c r="X125" s="25"/>
      <c r="Y125" s="26" t="s">
        <v>116</v>
      </c>
      <c r="Z125" s="342"/>
      <c r="AA125" s="343"/>
      <c r="AB125" s="27"/>
      <c r="AC125" s="23" t="s">
        <v>116</v>
      </c>
      <c r="AD125" s="18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26" t="s">
        <v>116</v>
      </c>
      <c r="R126" s="342" t="s">
        <v>116</v>
      </c>
      <c r="S126" s="343"/>
      <c r="T126" s="27" t="s">
        <v>116</v>
      </c>
      <c r="U126" s="23" t="s">
        <v>116</v>
      </c>
      <c r="V126" s="18"/>
      <c r="W126" s="19"/>
      <c r="X126" s="25"/>
      <c r="Y126" s="26" t="s">
        <v>116</v>
      </c>
      <c r="Z126" s="342" t="s">
        <v>116</v>
      </c>
      <c r="AA126" s="343"/>
      <c r="AB126" s="27" t="s">
        <v>116</v>
      </c>
      <c r="AC126" s="23" t="s">
        <v>116</v>
      </c>
      <c r="AD126" s="18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26" t="s">
        <v>116</v>
      </c>
      <c r="R127" s="342" t="s">
        <v>116</v>
      </c>
      <c r="S127" s="343"/>
      <c r="T127" s="27" t="s">
        <v>116</v>
      </c>
      <c r="U127" s="23" t="s">
        <v>116</v>
      </c>
      <c r="V127" s="18"/>
      <c r="W127" s="19" t="s">
        <v>116</v>
      </c>
      <c r="X127" s="25"/>
      <c r="Y127" s="26" t="s">
        <v>116</v>
      </c>
      <c r="Z127" s="342" t="s">
        <v>116</v>
      </c>
      <c r="AA127" s="343"/>
      <c r="AB127" s="27" t="s">
        <v>116</v>
      </c>
      <c r="AC127" s="23" t="s">
        <v>116</v>
      </c>
      <c r="AD127" s="18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70"/>
      <c r="O128" s="19"/>
      <c r="P128" s="25"/>
      <c r="Q128" s="26"/>
      <c r="R128" s="342"/>
      <c r="S128" s="343"/>
      <c r="T128" s="27"/>
      <c r="U128" s="23"/>
      <c r="V128" s="18"/>
      <c r="W128" s="19"/>
      <c r="X128" s="25"/>
      <c r="Y128" s="26"/>
      <c r="Z128" s="342"/>
      <c r="AA128" s="343"/>
      <c r="AB128" s="27"/>
      <c r="AC128" s="23"/>
      <c r="AD128" s="18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49402073.29</v>
      </c>
      <c r="I129" s="25">
        <f>SUM(I130+I134+I139+I141+I142)</f>
        <v>45946851</v>
      </c>
      <c r="J129" s="208"/>
      <c r="K129" s="209"/>
      <c r="L129" s="55"/>
      <c r="M129" s="69"/>
      <c r="N129" s="70"/>
      <c r="O129" s="19"/>
      <c r="P129" s="25"/>
      <c r="Q129" s="26"/>
      <c r="R129" s="342"/>
      <c r="S129" s="343"/>
      <c r="T129" s="27"/>
      <c r="U129" s="23"/>
      <c r="V129" s="18"/>
      <c r="W129" s="19"/>
      <c r="X129" s="25"/>
      <c r="Y129" s="26"/>
      <c r="Z129" s="342"/>
      <c r="AA129" s="343"/>
      <c r="AB129" s="27"/>
      <c r="AC129" s="23"/>
      <c r="AD129" s="18"/>
      <c r="AE129" s="19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38634500</v>
      </c>
      <c r="I130" s="25">
        <f>SUM(I131:I132)</f>
        <v>38634500</v>
      </c>
      <c r="J130" s="208"/>
      <c r="K130" s="209"/>
      <c r="L130" s="55"/>
      <c r="M130" s="69"/>
      <c r="N130" s="70"/>
      <c r="O130" s="19"/>
      <c r="P130" s="25"/>
      <c r="Q130" s="26"/>
      <c r="R130" s="342"/>
      <c r="S130" s="343"/>
      <c r="T130" s="27"/>
      <c r="U130" s="23"/>
      <c r="V130" s="18"/>
      <c r="W130" s="19"/>
      <c r="X130" s="25"/>
      <c r="Y130" s="26"/>
      <c r="Z130" s="342"/>
      <c r="AA130" s="343"/>
      <c r="AB130" s="27"/>
      <c r="AC130" s="23"/>
      <c r="AD130" s="18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38634500</v>
      </c>
      <c r="I131" s="66">
        <v>38634500</v>
      </c>
      <c r="J131" s="208"/>
      <c r="K131" s="209"/>
      <c r="L131" s="55"/>
      <c r="M131" s="69"/>
      <c r="N131" s="70"/>
      <c r="O131" s="19"/>
      <c r="P131" s="25"/>
      <c r="Q131" s="26"/>
      <c r="R131" s="342"/>
      <c r="S131" s="343"/>
      <c r="T131" s="27"/>
      <c r="U131" s="23"/>
      <c r="V131" s="18"/>
      <c r="W131" s="19"/>
      <c r="X131" s="25"/>
      <c r="Y131" s="26"/>
      <c r="Z131" s="342"/>
      <c r="AA131" s="343"/>
      <c r="AB131" s="27"/>
      <c r="AC131" s="23"/>
      <c r="AD131" s="18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26"/>
      <c r="R132" s="342"/>
      <c r="S132" s="343"/>
      <c r="T132" s="27"/>
      <c r="U132" s="23"/>
      <c r="V132" s="18"/>
      <c r="W132" s="19"/>
      <c r="X132" s="25"/>
      <c r="Y132" s="26"/>
      <c r="Z132" s="342"/>
      <c r="AA132" s="343"/>
      <c r="AB132" s="27"/>
      <c r="AC132" s="23"/>
      <c r="AD132" s="18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26"/>
      <c r="R133" s="342"/>
      <c r="S133" s="343"/>
      <c r="T133" s="27"/>
      <c r="U133" s="23"/>
      <c r="V133" s="18"/>
      <c r="W133" s="19"/>
      <c r="X133" s="25"/>
      <c r="Y133" s="26"/>
      <c r="Z133" s="342"/>
      <c r="AA133" s="343"/>
      <c r="AB133" s="27"/>
      <c r="AC133" s="23"/>
      <c r="AD133" s="18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128449</v>
      </c>
      <c r="I134" s="66">
        <f>SUM(I136:I138)</f>
        <v>128449</v>
      </c>
      <c r="J134" s="208"/>
      <c r="K134" s="209"/>
      <c r="L134" s="55"/>
      <c r="M134" s="69"/>
      <c r="N134" s="70"/>
      <c r="O134" s="19"/>
      <c r="P134" s="25"/>
      <c r="Q134" s="26"/>
      <c r="R134" s="342"/>
      <c r="S134" s="343"/>
      <c r="T134" s="27"/>
      <c r="U134" s="23"/>
      <c r="V134" s="18"/>
      <c r="W134" s="19"/>
      <c r="X134" s="25"/>
      <c r="Y134" s="26"/>
      <c r="Z134" s="342"/>
      <c r="AA134" s="343"/>
      <c r="AB134" s="27"/>
      <c r="AC134" s="23"/>
      <c r="AD134" s="18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26"/>
      <c r="R135" s="342"/>
      <c r="S135" s="343"/>
      <c r="T135" s="27"/>
      <c r="U135" s="23"/>
      <c r="V135" s="18"/>
      <c r="W135" s="19"/>
      <c r="X135" s="25"/>
      <c r="Y135" s="26"/>
      <c r="Z135" s="342"/>
      <c r="AA135" s="343"/>
      <c r="AB135" s="27"/>
      <c r="AC135" s="23"/>
      <c r="AD135" s="18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123429</v>
      </c>
      <c r="I136" s="66">
        <v>123429</v>
      </c>
      <c r="J136" s="208"/>
      <c r="K136" s="209"/>
      <c r="L136" s="55"/>
      <c r="M136" s="69"/>
      <c r="N136" s="70"/>
      <c r="O136" s="19"/>
      <c r="P136" s="25"/>
      <c r="Q136" s="26"/>
      <c r="R136" s="342"/>
      <c r="S136" s="343"/>
      <c r="T136" s="27"/>
      <c r="U136" s="23"/>
      <c r="V136" s="18"/>
      <c r="W136" s="19"/>
      <c r="X136" s="25"/>
      <c r="Y136" s="26"/>
      <c r="Z136" s="25"/>
      <c r="AA136" s="26"/>
      <c r="AB136" s="27"/>
      <c r="AC136" s="23"/>
      <c r="AD136" s="18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5020</v>
      </c>
      <c r="I137" s="66">
        <v>5020</v>
      </c>
      <c r="J137" s="208"/>
      <c r="K137" s="209"/>
      <c r="L137" s="55"/>
      <c r="M137" s="69"/>
      <c r="N137" s="70"/>
      <c r="O137" s="19"/>
      <c r="P137" s="25"/>
      <c r="Q137" s="26"/>
      <c r="R137" s="25"/>
      <c r="S137" s="26"/>
      <c r="T137" s="27"/>
      <c r="U137" s="23"/>
      <c r="V137" s="18"/>
      <c r="W137" s="19"/>
      <c r="X137" s="25"/>
      <c r="Y137" s="26"/>
      <c r="Z137" s="25"/>
      <c r="AA137" s="26"/>
      <c r="AB137" s="27"/>
      <c r="AC137" s="23"/>
      <c r="AD137" s="18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/>
      <c r="Q138" s="26"/>
      <c r="R138" s="25"/>
      <c r="S138" s="26"/>
      <c r="T138" s="27"/>
      <c r="U138" s="23"/>
      <c r="V138" s="18"/>
      <c r="W138" s="19"/>
      <c r="X138" s="25"/>
      <c r="Y138" s="26"/>
      <c r="Z138" s="25"/>
      <c r="AA138" s="26"/>
      <c r="AB138" s="27"/>
      <c r="AC138" s="23"/>
      <c r="AD138" s="18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26"/>
      <c r="R139" s="342"/>
      <c r="S139" s="343"/>
      <c r="T139" s="27"/>
      <c r="U139" s="23"/>
      <c r="V139" s="18"/>
      <c r="W139" s="19"/>
      <c r="X139" s="25"/>
      <c r="Y139" s="26"/>
      <c r="Z139" s="342"/>
      <c r="AA139" s="343"/>
      <c r="AB139" s="27"/>
      <c r="AC139" s="23"/>
      <c r="AD139" s="18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26"/>
      <c r="R140" s="342"/>
      <c r="S140" s="343"/>
      <c r="T140" s="27"/>
      <c r="U140" s="23"/>
      <c r="V140" s="18"/>
      <c r="W140" s="19"/>
      <c r="X140" s="25"/>
      <c r="Y140" s="26"/>
      <c r="Z140" s="342"/>
      <c r="AA140" s="343"/>
      <c r="AB140" s="27"/>
      <c r="AC140" s="23"/>
      <c r="AD140" s="18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26"/>
      <c r="R141" s="342"/>
      <c r="S141" s="343"/>
      <c r="T141" s="27"/>
      <c r="U141" s="23"/>
      <c r="V141" s="18"/>
      <c r="W141" s="19"/>
      <c r="X141" s="25"/>
      <c r="Y141" s="26"/>
      <c r="Z141" s="342"/>
      <c r="AA141" s="343"/>
      <c r="AB141" s="27"/>
      <c r="AC141" s="23"/>
      <c r="AD141" s="18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10639124.29</v>
      </c>
      <c r="I142" s="66">
        <v>7183902</v>
      </c>
      <c r="J142" s="208">
        <f>1303800+19200+19200</f>
        <v>1342200</v>
      </c>
      <c r="K142" s="209"/>
      <c r="L142" s="55"/>
      <c r="M142" s="69"/>
      <c r="N142" s="82">
        <v>2113022.29</v>
      </c>
      <c r="O142" s="19"/>
      <c r="P142" s="25"/>
      <c r="Q142" s="26"/>
      <c r="R142" s="342"/>
      <c r="S142" s="343"/>
      <c r="T142" s="27"/>
      <c r="U142" s="23"/>
      <c r="V142" s="18"/>
      <c r="W142" s="19"/>
      <c r="X142" s="25"/>
      <c r="Y142" s="26"/>
      <c r="Z142" s="342"/>
      <c r="AA142" s="343"/>
      <c r="AB142" s="27"/>
      <c r="AC142" s="23"/>
      <c r="AD142" s="18"/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26"/>
      <c r="R143" s="342"/>
      <c r="S143" s="343"/>
      <c r="T143" s="27"/>
      <c r="U143" s="23"/>
      <c r="V143" s="18"/>
      <c r="W143" s="19"/>
      <c r="X143" s="25"/>
      <c r="Y143" s="26"/>
      <c r="Z143" s="342"/>
      <c r="AA143" s="343"/>
      <c r="AB143" s="27"/>
      <c r="AC143" s="23"/>
      <c r="AD143" s="18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26"/>
      <c r="R144" s="342"/>
      <c r="S144" s="343"/>
      <c r="T144" s="27"/>
      <c r="U144" s="23"/>
      <c r="V144" s="18"/>
      <c r="W144" s="19"/>
      <c r="X144" s="25"/>
      <c r="Y144" s="26"/>
      <c r="Z144" s="342"/>
      <c r="AA144" s="343"/>
      <c r="AB144" s="27"/>
      <c r="AC144" s="23"/>
      <c r="AD144" s="18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26"/>
      <c r="R145" s="342"/>
      <c r="S145" s="343"/>
      <c r="T145" s="27"/>
      <c r="U145" s="23"/>
      <c r="V145" s="18"/>
      <c r="W145" s="19"/>
      <c r="X145" s="25"/>
      <c r="Y145" s="26"/>
      <c r="Z145" s="342"/>
      <c r="AA145" s="343"/>
      <c r="AB145" s="27"/>
      <c r="AC145" s="23"/>
      <c r="AD145" s="18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76">
        <v>8</v>
      </c>
      <c r="N161" s="76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0</v>
      </c>
      <c r="H162" s="366"/>
      <c r="I162" s="76"/>
      <c r="J162" s="77"/>
      <c r="K162" s="396">
        <v>0</v>
      </c>
      <c r="L162" s="368"/>
      <c r="M162" s="76"/>
      <c r="N162" s="76"/>
      <c r="O162" s="42">
        <v>0</v>
      </c>
      <c r="P162" s="46"/>
      <c r="Q162" s="40"/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76"/>
      <c r="N163" s="76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76"/>
      <c r="N164" s="76"/>
      <c r="O164" s="42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0</v>
      </c>
      <c r="H165" s="366"/>
      <c r="I165" s="76"/>
      <c r="J165" s="77"/>
      <c r="K165" s="367">
        <v>0</v>
      </c>
      <c r="L165" s="368"/>
      <c r="M165" s="76"/>
      <c r="N165" s="76"/>
      <c r="O165" s="42">
        <v>0</v>
      </c>
      <c r="P165" s="46"/>
      <c r="Q165" s="40"/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76"/>
      <c r="N166" s="76"/>
      <c r="O166" s="42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05"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A81:D81"/>
    <mergeCell ref="F81:G81"/>
    <mergeCell ref="I81:L81"/>
    <mergeCell ref="A82:D82"/>
    <mergeCell ref="F82:G82"/>
    <mergeCell ref="I82:L82"/>
    <mergeCell ref="A79:D79"/>
    <mergeCell ref="F79:G79"/>
    <mergeCell ref="I79:L79"/>
    <mergeCell ref="A80:D80"/>
    <mergeCell ref="F80:G80"/>
    <mergeCell ref="I80:L80"/>
    <mergeCell ref="A77:D77"/>
    <mergeCell ref="F77:G77"/>
    <mergeCell ref="I77:L77"/>
    <mergeCell ref="A78:D78"/>
    <mergeCell ref="F78:G78"/>
    <mergeCell ref="I78:L78"/>
    <mergeCell ref="A75:D76"/>
    <mergeCell ref="F75:G76"/>
    <mergeCell ref="H75:H76"/>
    <mergeCell ref="I75:L75"/>
    <mergeCell ref="I76:L76"/>
    <mergeCell ref="A71:D71"/>
    <mergeCell ref="F71:G71"/>
    <mergeCell ref="I71:L71"/>
    <mergeCell ref="A72:D72"/>
    <mergeCell ref="F72:G72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F69:G69"/>
    <mergeCell ref="I69:L69"/>
    <mergeCell ref="A70:D70"/>
    <mergeCell ref="F70:G70"/>
    <mergeCell ref="I70:L70"/>
    <mergeCell ref="A73:D73"/>
    <mergeCell ref="F73:G73"/>
    <mergeCell ref="I73:L73"/>
    <mergeCell ref="A69:D69"/>
    <mergeCell ref="I72:L72"/>
    <mergeCell ref="F66:G66"/>
    <mergeCell ref="I66:L66"/>
    <mergeCell ref="A67:D67"/>
    <mergeCell ref="F67:G67"/>
    <mergeCell ref="I67:L67"/>
    <mergeCell ref="A65:D65"/>
    <mergeCell ref="F65:G65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J122:K122"/>
    <mergeCell ref="A138:D138"/>
    <mergeCell ref="F138:G138"/>
    <mergeCell ref="J138:K138"/>
    <mergeCell ref="J136:K136"/>
    <mergeCell ref="R136:S136"/>
    <mergeCell ref="A137:D137"/>
    <mergeCell ref="F136:G136"/>
    <mergeCell ref="J137:K137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A22:H22"/>
    <mergeCell ref="I22:K22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33:L33"/>
    <mergeCell ref="A34:L34"/>
    <mergeCell ref="A35:L35"/>
    <mergeCell ref="A36:L36"/>
    <mergeCell ref="A37:H38"/>
    <mergeCell ref="I37:L38"/>
    <mergeCell ref="A45:H46"/>
    <mergeCell ref="I45:L46"/>
    <mergeCell ref="A39:H40"/>
    <mergeCell ref="I39:L40"/>
    <mergeCell ref="A43:H43"/>
    <mergeCell ref="I43:L43"/>
    <mergeCell ref="A44:H44"/>
    <mergeCell ref="I44:L44"/>
    <mergeCell ref="A41:H42"/>
    <mergeCell ref="I41:L42"/>
    <mergeCell ref="I54:L54"/>
    <mergeCell ref="F53:G53"/>
    <mergeCell ref="A47:H47"/>
    <mergeCell ref="I47:L48"/>
    <mergeCell ref="A48:H48"/>
    <mergeCell ref="A49:L50"/>
    <mergeCell ref="I53:L53"/>
    <mergeCell ref="H51:H52"/>
    <mergeCell ref="I51:L51"/>
    <mergeCell ref="I56:L56"/>
    <mergeCell ref="A57:D57"/>
    <mergeCell ref="F57:G57"/>
    <mergeCell ref="I57:L57"/>
    <mergeCell ref="A51:D52"/>
    <mergeCell ref="F51:G52"/>
    <mergeCell ref="A55:D55"/>
    <mergeCell ref="I52:L52"/>
    <mergeCell ref="A53:D53"/>
    <mergeCell ref="F54:G54"/>
    <mergeCell ref="F60:G60"/>
    <mergeCell ref="I60:L60"/>
    <mergeCell ref="F55:G55"/>
    <mergeCell ref="I55:L55"/>
    <mergeCell ref="A54:D54"/>
    <mergeCell ref="A61:D61"/>
    <mergeCell ref="F61:G61"/>
    <mergeCell ref="I61:L61"/>
    <mergeCell ref="A56:D56"/>
    <mergeCell ref="F56:G56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7:I97"/>
    <mergeCell ref="G99:I99"/>
    <mergeCell ref="G96:I96"/>
    <mergeCell ref="J96:L96"/>
    <mergeCell ref="A91:F91"/>
    <mergeCell ref="G91:I91"/>
    <mergeCell ref="J91:L91"/>
    <mergeCell ref="A95:F95"/>
    <mergeCell ref="G95:I95"/>
    <mergeCell ref="J95:L95"/>
    <mergeCell ref="AC115:AC116"/>
    <mergeCell ref="AB115:AB116"/>
    <mergeCell ref="A102:F102"/>
    <mergeCell ref="G102:I102"/>
    <mergeCell ref="J102:L102"/>
    <mergeCell ref="J97:L97"/>
    <mergeCell ref="A98:F98"/>
    <mergeCell ref="G98:I98"/>
    <mergeCell ref="A99:F99"/>
    <mergeCell ref="A97:F97"/>
    <mergeCell ref="G108:I108"/>
    <mergeCell ref="J108:L108"/>
    <mergeCell ref="X113:AE113"/>
    <mergeCell ref="H114:H116"/>
    <mergeCell ref="I114:O114"/>
    <mergeCell ref="P114:P116"/>
    <mergeCell ref="Q114:W114"/>
    <mergeCell ref="X114:X116"/>
    <mergeCell ref="Y114:AE114"/>
    <mergeCell ref="AD115:AE115"/>
    <mergeCell ref="J99:L99"/>
    <mergeCell ref="A100:F100"/>
    <mergeCell ref="G101:I101"/>
    <mergeCell ref="J101:L101"/>
    <mergeCell ref="G100:I100"/>
    <mergeCell ref="A107:F107"/>
    <mergeCell ref="G107:I107"/>
    <mergeCell ref="J107:L107"/>
    <mergeCell ref="A103:F103"/>
    <mergeCell ref="A105:F106"/>
    <mergeCell ref="G103:I103"/>
    <mergeCell ref="J103:L103"/>
    <mergeCell ref="A104:F104"/>
    <mergeCell ref="G104:I104"/>
    <mergeCell ref="J104:L104"/>
    <mergeCell ref="A112:L112"/>
    <mergeCell ref="G105:I106"/>
    <mergeCell ref="J105:L106"/>
    <mergeCell ref="A109:L109"/>
    <mergeCell ref="A108:F108"/>
    <mergeCell ref="A111:L111"/>
    <mergeCell ref="A110:L110"/>
    <mergeCell ref="Y115:Y116"/>
    <mergeCell ref="U115:U116"/>
    <mergeCell ref="P113:W113"/>
    <mergeCell ref="F113:G116"/>
    <mergeCell ref="H113:O113"/>
    <mergeCell ref="L115:L116"/>
    <mergeCell ref="M115:M116"/>
    <mergeCell ref="N115:O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F119:G119"/>
    <mergeCell ref="J119:K119"/>
    <mergeCell ref="R119:S119"/>
    <mergeCell ref="Z118:AA118"/>
    <mergeCell ref="Q115:Q116"/>
    <mergeCell ref="R115:S116"/>
    <mergeCell ref="T115:T116"/>
    <mergeCell ref="Z115:AA116"/>
    <mergeCell ref="Z117:AA117"/>
    <mergeCell ref="V115:W115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A123:D123"/>
    <mergeCell ref="F123:G123"/>
    <mergeCell ref="J123:K123"/>
    <mergeCell ref="R123:S123"/>
    <mergeCell ref="Z120:AA120"/>
    <mergeCell ref="A121:D121"/>
    <mergeCell ref="F121:G121"/>
    <mergeCell ref="J121:K121"/>
    <mergeCell ref="R121:S121"/>
    <mergeCell ref="Z121:AA121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A151:D151"/>
    <mergeCell ref="F151:G151"/>
    <mergeCell ref="J151:K151"/>
    <mergeCell ref="R151:S151"/>
    <mergeCell ref="A150:D150"/>
    <mergeCell ref="Z148:AA148"/>
    <mergeCell ref="A149:D149"/>
    <mergeCell ref="F149:G149"/>
    <mergeCell ref="J149:K149"/>
    <mergeCell ref="R149:S149"/>
    <mergeCell ref="G156:Q156"/>
    <mergeCell ref="G157:J159"/>
    <mergeCell ref="Z152:AA152"/>
    <mergeCell ref="F150:G150"/>
    <mergeCell ref="J150:K150"/>
    <mergeCell ref="R150:S150"/>
    <mergeCell ref="Z150:AA150"/>
    <mergeCell ref="Z151:AA151"/>
    <mergeCell ref="A152:D152"/>
    <mergeCell ref="F152:G152"/>
    <mergeCell ref="J152:K152"/>
    <mergeCell ref="R152:S152"/>
    <mergeCell ref="A153:Y153"/>
    <mergeCell ref="K158:N159"/>
    <mergeCell ref="O158:Q159"/>
    <mergeCell ref="K157:Q157"/>
    <mergeCell ref="A154:O154"/>
    <mergeCell ref="A155:O155"/>
    <mergeCell ref="G160:H160"/>
    <mergeCell ref="K160:L160"/>
    <mergeCell ref="A166:D166"/>
    <mergeCell ref="G166:H166"/>
    <mergeCell ref="K166:L166"/>
    <mergeCell ref="A156:D160"/>
    <mergeCell ref="E156:E160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G164:H164"/>
    <mergeCell ref="K164:L164"/>
    <mergeCell ref="A165:D165"/>
    <mergeCell ref="G165:H165"/>
    <mergeCell ref="K165:L165"/>
    <mergeCell ref="A173:D173"/>
    <mergeCell ref="F173:I173"/>
    <mergeCell ref="B170:L170"/>
    <mergeCell ref="B171:L171"/>
    <mergeCell ref="A164:D164"/>
    <mergeCell ref="A174:D174"/>
    <mergeCell ref="F174:I174"/>
    <mergeCell ref="A175:D175"/>
    <mergeCell ref="B172:L172"/>
    <mergeCell ref="F175:I175"/>
    <mergeCell ref="A176:D176"/>
    <mergeCell ref="F176:I176"/>
    <mergeCell ref="A177:D177"/>
    <mergeCell ref="F177:I177"/>
    <mergeCell ref="A186:D186"/>
    <mergeCell ref="F186:I186"/>
    <mergeCell ref="A178:D178"/>
    <mergeCell ref="F178:I178"/>
    <mergeCell ref="A181:J181"/>
    <mergeCell ref="A179:D179"/>
    <mergeCell ref="A185:D185"/>
    <mergeCell ref="F185:I185"/>
    <mergeCell ref="C191:H191"/>
    <mergeCell ref="I191:J191"/>
    <mergeCell ref="A188:F188"/>
    <mergeCell ref="G188:J188"/>
    <mergeCell ref="C189:D189"/>
    <mergeCell ref="F179:I179"/>
    <mergeCell ref="A183:D183"/>
    <mergeCell ref="F189:G189"/>
    <mergeCell ref="I189:J189"/>
    <mergeCell ref="A190:C190"/>
    <mergeCell ref="D190:H190"/>
    <mergeCell ref="I190:J190"/>
    <mergeCell ref="A182:D182"/>
    <mergeCell ref="F182:I182"/>
    <mergeCell ref="F183:I183"/>
    <mergeCell ref="A184:D184"/>
    <mergeCell ref="F184:I18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18">
      <selection activeCell="J133" sqref="J133:K133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4" max="24" width="12.57421875" style="0" customWidth="1"/>
    <col min="25" max="25" width="10.14062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173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155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156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157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16965242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975469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>
        <v>16965242</v>
      </c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>
        <v>975469</v>
      </c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159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>
        <v>16965242</v>
      </c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>
        <v>975469</v>
      </c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170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>
        <v>13214.3</v>
      </c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>
        <v>2177.8</v>
      </c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>
        <v>746.2</v>
      </c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>
        <v>1431.8</v>
      </c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>
        <v>1418.4</v>
      </c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>
        <v>0</v>
      </c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168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17940711</v>
      </c>
      <c r="I118" s="67">
        <f>SUM(I121)</f>
        <v>16236202</v>
      </c>
      <c r="J118" s="346">
        <f>SUM(J125)</f>
        <v>729040</v>
      </c>
      <c r="K118" s="347"/>
      <c r="L118" s="68"/>
      <c r="M118" s="69"/>
      <c r="N118" s="70">
        <f>SUM(N121+N122)</f>
        <v>975469</v>
      </c>
      <c r="O118" s="19"/>
      <c r="P118" s="1">
        <f>SUM(P119+P121+P122+P125)</f>
        <v>17940711</v>
      </c>
      <c r="Q118" s="67">
        <f>SUM(Q121)</f>
        <v>16236202</v>
      </c>
      <c r="R118" s="346">
        <f>SUM(R125)</f>
        <v>729040</v>
      </c>
      <c r="S118" s="347"/>
      <c r="T118" s="68"/>
      <c r="U118" s="69"/>
      <c r="V118" s="70">
        <f>SUM(V121+V122)</f>
        <v>975469</v>
      </c>
      <c r="W118" s="19"/>
      <c r="X118" s="1">
        <f>SUM(X119+X121+X122+X125)</f>
        <v>17940711</v>
      </c>
      <c r="Y118" s="67">
        <f>SUM(Y121)</f>
        <v>16236202</v>
      </c>
      <c r="Z118" s="346">
        <f>SUM(Z125)</f>
        <v>729040</v>
      </c>
      <c r="AA118" s="347"/>
      <c r="AB118" s="68"/>
      <c r="AC118" s="69"/>
      <c r="AD118" s="70">
        <f>SUM(AD121+AD122)</f>
        <v>975469</v>
      </c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157" t="s">
        <v>116</v>
      </c>
      <c r="R119" s="208" t="s">
        <v>116</v>
      </c>
      <c r="S119" s="209"/>
      <c r="T119" s="55" t="s">
        <v>116</v>
      </c>
      <c r="U119" s="69" t="s">
        <v>116</v>
      </c>
      <c r="V119" s="70"/>
      <c r="W119" s="19" t="s">
        <v>116</v>
      </c>
      <c r="X119" s="25"/>
      <c r="Y119" s="157" t="s">
        <v>116</v>
      </c>
      <c r="Z119" s="208" t="s">
        <v>116</v>
      </c>
      <c r="AA119" s="209"/>
      <c r="AB119" s="55" t="s">
        <v>116</v>
      </c>
      <c r="AC119" s="69" t="s">
        <v>116</v>
      </c>
      <c r="AD119" s="70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157"/>
      <c r="R120" s="208"/>
      <c r="S120" s="209"/>
      <c r="T120" s="55"/>
      <c r="U120" s="69"/>
      <c r="V120" s="70"/>
      <c r="W120" s="19"/>
      <c r="X120" s="25"/>
      <c r="Y120" s="157"/>
      <c r="Z120" s="208"/>
      <c r="AA120" s="209"/>
      <c r="AB120" s="55"/>
      <c r="AC120" s="69"/>
      <c r="AD120" s="70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16446886</v>
      </c>
      <c r="I121" s="66">
        <v>16236202</v>
      </c>
      <c r="J121" s="208" t="s">
        <v>116</v>
      </c>
      <c r="K121" s="209"/>
      <c r="L121" s="55" t="s">
        <v>116</v>
      </c>
      <c r="M121" s="69"/>
      <c r="N121" s="70">
        <v>210684</v>
      </c>
      <c r="O121" s="19"/>
      <c r="P121" s="25">
        <f>SUM(Q121+U121+V121)</f>
        <v>16446886</v>
      </c>
      <c r="Q121" s="157">
        <v>16236202</v>
      </c>
      <c r="R121" s="208" t="s">
        <v>116</v>
      </c>
      <c r="S121" s="209"/>
      <c r="T121" s="55" t="s">
        <v>116</v>
      </c>
      <c r="U121" s="69"/>
      <c r="V121" s="70">
        <v>210684</v>
      </c>
      <c r="W121" s="19"/>
      <c r="X121" s="25">
        <f>SUM(Y121+AC121+AD121)</f>
        <v>16446886</v>
      </c>
      <c r="Y121" s="157">
        <v>16236202</v>
      </c>
      <c r="Z121" s="208" t="s">
        <v>116</v>
      </c>
      <c r="AA121" s="209"/>
      <c r="AB121" s="55" t="s">
        <v>116</v>
      </c>
      <c r="AC121" s="69"/>
      <c r="AD121" s="70">
        <v>210684</v>
      </c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764785</v>
      </c>
      <c r="I122" s="66"/>
      <c r="J122" s="208" t="s">
        <v>116</v>
      </c>
      <c r="K122" s="209"/>
      <c r="L122" s="55" t="s">
        <v>116</v>
      </c>
      <c r="M122" s="69"/>
      <c r="N122" s="82">
        <v>764785</v>
      </c>
      <c r="O122" s="19"/>
      <c r="P122" s="25">
        <f>SUM(Q122+U122+V122)</f>
        <v>764785</v>
      </c>
      <c r="Q122" s="157"/>
      <c r="R122" s="208" t="s">
        <v>116</v>
      </c>
      <c r="S122" s="209"/>
      <c r="T122" s="55" t="s">
        <v>116</v>
      </c>
      <c r="U122" s="69"/>
      <c r="V122" s="82">
        <v>764785</v>
      </c>
      <c r="W122" s="19"/>
      <c r="X122" s="25">
        <f>SUM(Y122+AC122+AD122)</f>
        <v>764785</v>
      </c>
      <c r="Y122" s="157"/>
      <c r="Z122" s="208" t="s">
        <v>116</v>
      </c>
      <c r="AA122" s="209"/>
      <c r="AB122" s="55" t="s">
        <v>116</v>
      </c>
      <c r="AC122" s="69"/>
      <c r="AD122" s="82">
        <v>764785</v>
      </c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157" t="s">
        <v>116</v>
      </c>
      <c r="R123" s="208" t="s">
        <v>116</v>
      </c>
      <c r="S123" s="209"/>
      <c r="T123" s="55" t="s">
        <v>116</v>
      </c>
      <c r="U123" s="69" t="s">
        <v>116</v>
      </c>
      <c r="V123" s="70"/>
      <c r="W123" s="19" t="s">
        <v>116</v>
      </c>
      <c r="X123" s="25"/>
      <c r="Y123" s="157" t="s">
        <v>116</v>
      </c>
      <c r="Z123" s="208" t="s">
        <v>116</v>
      </c>
      <c r="AA123" s="209"/>
      <c r="AB123" s="55" t="s">
        <v>116</v>
      </c>
      <c r="AC123" s="69" t="s">
        <v>116</v>
      </c>
      <c r="AD123" s="70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157" t="s">
        <v>116</v>
      </c>
      <c r="R124" s="208" t="s">
        <v>116</v>
      </c>
      <c r="S124" s="209"/>
      <c r="T124" s="55" t="s">
        <v>116</v>
      </c>
      <c r="U124" s="69" t="s">
        <v>116</v>
      </c>
      <c r="V124" s="70"/>
      <c r="W124" s="19" t="s">
        <v>116</v>
      </c>
      <c r="X124" s="25"/>
      <c r="Y124" s="157" t="s">
        <v>116</v>
      </c>
      <c r="Z124" s="208" t="s">
        <v>116</v>
      </c>
      <c r="AA124" s="209"/>
      <c r="AB124" s="55" t="s">
        <v>116</v>
      </c>
      <c r="AC124" s="69" t="s">
        <v>116</v>
      </c>
      <c r="AD124" s="70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729040</v>
      </c>
      <c r="I125" s="66" t="s">
        <v>116</v>
      </c>
      <c r="J125" s="208">
        <f>390000+339040</f>
        <v>729040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>
        <f>SUM(R125+T125)</f>
        <v>729040</v>
      </c>
      <c r="Q125" s="157" t="s">
        <v>116</v>
      </c>
      <c r="R125" s="208">
        <f>390000+339040</f>
        <v>729040</v>
      </c>
      <c r="S125" s="209"/>
      <c r="T125" s="55"/>
      <c r="U125" s="69" t="s">
        <v>116</v>
      </c>
      <c r="V125" s="70" t="s">
        <v>116</v>
      </c>
      <c r="W125" s="19" t="s">
        <v>116</v>
      </c>
      <c r="X125" s="25">
        <f>SUM(Z125+AB125)</f>
        <v>729040</v>
      </c>
      <c r="Y125" s="157" t="s">
        <v>116</v>
      </c>
      <c r="Z125" s="208">
        <f>390000+339040</f>
        <v>729040</v>
      </c>
      <c r="AA125" s="209"/>
      <c r="AB125" s="55"/>
      <c r="AC125" s="69" t="s">
        <v>116</v>
      </c>
      <c r="AD125" s="70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157" t="s">
        <v>116</v>
      </c>
      <c r="R126" s="208" t="s">
        <v>116</v>
      </c>
      <c r="S126" s="209"/>
      <c r="T126" s="55" t="s">
        <v>116</v>
      </c>
      <c r="U126" s="69" t="s">
        <v>116</v>
      </c>
      <c r="V126" s="70"/>
      <c r="W126" s="19"/>
      <c r="X126" s="25"/>
      <c r="Y126" s="157" t="s">
        <v>116</v>
      </c>
      <c r="Z126" s="208" t="s">
        <v>116</v>
      </c>
      <c r="AA126" s="209"/>
      <c r="AB126" s="55" t="s">
        <v>116</v>
      </c>
      <c r="AC126" s="69" t="s">
        <v>116</v>
      </c>
      <c r="AD126" s="70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157" t="s">
        <v>116</v>
      </c>
      <c r="R127" s="208" t="s">
        <v>116</v>
      </c>
      <c r="S127" s="209"/>
      <c r="T127" s="55" t="s">
        <v>116</v>
      </c>
      <c r="U127" s="69" t="s">
        <v>116</v>
      </c>
      <c r="V127" s="70"/>
      <c r="W127" s="19" t="s">
        <v>116</v>
      </c>
      <c r="X127" s="25"/>
      <c r="Y127" s="157" t="s">
        <v>116</v>
      </c>
      <c r="Z127" s="208" t="s">
        <v>116</v>
      </c>
      <c r="AA127" s="209"/>
      <c r="AB127" s="55" t="s">
        <v>116</v>
      </c>
      <c r="AC127" s="69" t="s">
        <v>116</v>
      </c>
      <c r="AD127" s="70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70"/>
      <c r="O128" s="19"/>
      <c r="P128" s="25"/>
      <c r="Q128" s="157"/>
      <c r="R128" s="208"/>
      <c r="S128" s="209"/>
      <c r="T128" s="55"/>
      <c r="U128" s="69"/>
      <c r="V128" s="70"/>
      <c r="W128" s="19"/>
      <c r="X128" s="25"/>
      <c r="Y128" s="157"/>
      <c r="Z128" s="208"/>
      <c r="AA128" s="209"/>
      <c r="AB128" s="55"/>
      <c r="AC128" s="69"/>
      <c r="AD128" s="70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17892211</v>
      </c>
      <c r="I129" s="25">
        <f>SUM(I130+I134+I139+I141+I142)</f>
        <v>16236202</v>
      </c>
      <c r="J129" s="208">
        <f>SUM(J130+J134+J142)</f>
        <v>729040</v>
      </c>
      <c r="K129" s="209"/>
      <c r="L129" s="55"/>
      <c r="M129" s="69"/>
      <c r="N129" s="70">
        <v>975469</v>
      </c>
      <c r="O129" s="19"/>
      <c r="P129" s="25">
        <f>SUM(P130+P134+P139+P141+P142)</f>
        <v>17892211</v>
      </c>
      <c r="Q129" s="25">
        <f>SUM(Q130+Q134+Q139+Q141+Q142)</f>
        <v>16236202</v>
      </c>
      <c r="R129" s="208">
        <f>SUM(R130+R134+R142)</f>
        <v>729040</v>
      </c>
      <c r="S129" s="209"/>
      <c r="T129" s="55"/>
      <c r="U129" s="69"/>
      <c r="V129" s="70">
        <v>975469</v>
      </c>
      <c r="W129" s="19"/>
      <c r="X129" s="25">
        <f>SUM(X130+X134+X139+X141+X142)</f>
        <v>17892211</v>
      </c>
      <c r="Y129" s="25">
        <f>SUM(Y130+Y134+Y139+Y141+Y142)</f>
        <v>16236202</v>
      </c>
      <c r="Z129" s="208">
        <f>SUM(Z130+Z134+Z142)</f>
        <v>729040</v>
      </c>
      <c r="AA129" s="209"/>
      <c r="AB129" s="55"/>
      <c r="AC129" s="69"/>
      <c r="AD129" s="70">
        <v>975469</v>
      </c>
      <c r="AE129" s="19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12142830</v>
      </c>
      <c r="I130" s="25">
        <f>SUM(I131:I132)</f>
        <v>12142830</v>
      </c>
      <c r="J130" s="431">
        <f>SUM(J131:J132)</f>
        <v>48500</v>
      </c>
      <c r="K130" s="432"/>
      <c r="L130" s="55"/>
      <c r="M130" s="69"/>
      <c r="N130" s="70"/>
      <c r="O130" s="19"/>
      <c r="P130" s="25">
        <f>SUM(P131:P132)</f>
        <v>12142830</v>
      </c>
      <c r="Q130" s="25">
        <f>SUM(Q131:Q132)</f>
        <v>12142830</v>
      </c>
      <c r="R130" s="431">
        <f>SUM(R131:R132)</f>
        <v>48500</v>
      </c>
      <c r="S130" s="432"/>
      <c r="T130" s="55"/>
      <c r="U130" s="69"/>
      <c r="V130" s="70"/>
      <c r="W130" s="19"/>
      <c r="X130" s="25">
        <f>SUM(X131:X132)</f>
        <v>12142830</v>
      </c>
      <c r="Y130" s="25">
        <f>SUM(Y131:Y132)</f>
        <v>12142830</v>
      </c>
      <c r="Z130" s="431">
        <f>SUM(Z131:Z132)</f>
        <v>48500</v>
      </c>
      <c r="AA130" s="432"/>
      <c r="AB130" s="55"/>
      <c r="AC130" s="69"/>
      <c r="AD130" s="70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12142830</v>
      </c>
      <c r="I131" s="66">
        <v>12142830</v>
      </c>
      <c r="J131" s="208">
        <v>48500</v>
      </c>
      <c r="K131" s="209"/>
      <c r="L131" s="55"/>
      <c r="M131" s="69"/>
      <c r="N131" s="70"/>
      <c r="O131" s="19"/>
      <c r="P131" s="25">
        <f>SUM(Q131+U131+V131)</f>
        <v>12142830</v>
      </c>
      <c r="Q131" s="157">
        <f>12142830</f>
        <v>12142830</v>
      </c>
      <c r="R131" s="208">
        <v>48500</v>
      </c>
      <c r="S131" s="209"/>
      <c r="T131" s="55"/>
      <c r="U131" s="69"/>
      <c r="V131" s="70"/>
      <c r="W131" s="19"/>
      <c r="X131" s="25">
        <f>SUM(Y131+AC131+AD131)</f>
        <v>12142830</v>
      </c>
      <c r="Y131" s="157">
        <f>12142830</f>
        <v>12142830</v>
      </c>
      <c r="Z131" s="208">
        <v>48500</v>
      </c>
      <c r="AA131" s="209"/>
      <c r="AB131" s="55"/>
      <c r="AC131" s="69"/>
      <c r="AD131" s="70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157"/>
      <c r="R132" s="208"/>
      <c r="S132" s="209"/>
      <c r="T132" s="55"/>
      <c r="U132" s="69"/>
      <c r="V132" s="70"/>
      <c r="W132" s="19"/>
      <c r="X132" s="25"/>
      <c r="Y132" s="157"/>
      <c r="Z132" s="208"/>
      <c r="AA132" s="209"/>
      <c r="AB132" s="55"/>
      <c r="AC132" s="69"/>
      <c r="AD132" s="70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157"/>
      <c r="R133" s="208"/>
      <c r="S133" s="209"/>
      <c r="T133" s="55"/>
      <c r="U133" s="69"/>
      <c r="V133" s="70"/>
      <c r="W133" s="19"/>
      <c r="X133" s="25"/>
      <c r="Y133" s="157"/>
      <c r="Z133" s="208"/>
      <c r="AA133" s="209"/>
      <c r="AB133" s="55"/>
      <c r="AC133" s="69"/>
      <c r="AD133" s="70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155471</v>
      </c>
      <c r="I134" s="66">
        <f>SUM(I136:I138)</f>
        <v>155471</v>
      </c>
      <c r="J134" s="208"/>
      <c r="K134" s="209"/>
      <c r="L134" s="55"/>
      <c r="M134" s="69"/>
      <c r="N134" s="70"/>
      <c r="O134" s="19"/>
      <c r="P134" s="25">
        <f>SUM(Q134+U134+V134)</f>
        <v>155471</v>
      </c>
      <c r="Q134" s="157">
        <f>SUM(Q136:Q138)</f>
        <v>155471</v>
      </c>
      <c r="R134" s="208"/>
      <c r="S134" s="209"/>
      <c r="T134" s="55"/>
      <c r="U134" s="69"/>
      <c r="V134" s="70"/>
      <c r="W134" s="19"/>
      <c r="X134" s="25">
        <f>SUM(Y134+AC134+AD134)</f>
        <v>155471</v>
      </c>
      <c r="Y134" s="157">
        <f>SUM(Y136:Y138)</f>
        <v>155471</v>
      </c>
      <c r="Z134" s="208"/>
      <c r="AA134" s="209"/>
      <c r="AB134" s="55"/>
      <c r="AC134" s="69"/>
      <c r="AD134" s="70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157"/>
      <c r="R135" s="208"/>
      <c r="S135" s="209"/>
      <c r="T135" s="55"/>
      <c r="U135" s="69"/>
      <c r="V135" s="70"/>
      <c r="W135" s="19"/>
      <c r="X135" s="25"/>
      <c r="Y135" s="157"/>
      <c r="Z135" s="208"/>
      <c r="AA135" s="209"/>
      <c r="AB135" s="55"/>
      <c r="AC135" s="69"/>
      <c r="AD135" s="70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153271</v>
      </c>
      <c r="I136" s="66">
        <v>153271</v>
      </c>
      <c r="J136" s="208"/>
      <c r="K136" s="209"/>
      <c r="L136" s="55"/>
      <c r="M136" s="69"/>
      <c r="N136" s="70"/>
      <c r="O136" s="19"/>
      <c r="P136" s="25">
        <f>SUM(Q136+U136+V136)</f>
        <v>153271</v>
      </c>
      <c r="Q136" s="157">
        <v>153271</v>
      </c>
      <c r="R136" s="208"/>
      <c r="S136" s="209"/>
      <c r="T136" s="55"/>
      <c r="U136" s="69"/>
      <c r="V136" s="70"/>
      <c r="W136" s="19"/>
      <c r="X136" s="25">
        <f>SUM(Y136+AC136+AD136)</f>
        <v>153271</v>
      </c>
      <c r="Y136" s="157">
        <v>153271</v>
      </c>
      <c r="Z136" s="208"/>
      <c r="AA136" s="209"/>
      <c r="AB136" s="55"/>
      <c r="AC136" s="69"/>
      <c r="AD136" s="70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2200</v>
      </c>
      <c r="I137" s="66">
        <v>2200</v>
      </c>
      <c r="J137" s="208"/>
      <c r="K137" s="209"/>
      <c r="L137" s="55"/>
      <c r="M137" s="69"/>
      <c r="N137" s="70"/>
      <c r="O137" s="19"/>
      <c r="P137" s="25">
        <f>SUM(Q137+U137+V137)</f>
        <v>2200</v>
      </c>
      <c r="Q137" s="157">
        <v>2200</v>
      </c>
      <c r="R137" s="208"/>
      <c r="S137" s="209"/>
      <c r="T137" s="55"/>
      <c r="U137" s="69"/>
      <c r="V137" s="70"/>
      <c r="W137" s="19"/>
      <c r="X137" s="25">
        <f>SUM(Y137+AC137+AD137)</f>
        <v>2200</v>
      </c>
      <c r="Y137" s="157">
        <v>2200</v>
      </c>
      <c r="Z137" s="208"/>
      <c r="AA137" s="209"/>
      <c r="AB137" s="55"/>
      <c r="AC137" s="69"/>
      <c r="AD137" s="70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>
        <f>SUM(Q138+U138+V138)</f>
        <v>0</v>
      </c>
      <c r="Q138" s="157">
        <v>0</v>
      </c>
      <c r="R138" s="208"/>
      <c r="S138" s="209"/>
      <c r="T138" s="55"/>
      <c r="U138" s="69"/>
      <c r="V138" s="70"/>
      <c r="W138" s="19"/>
      <c r="X138" s="25">
        <f>SUM(Y138+AC138+AD138)</f>
        <v>0</v>
      </c>
      <c r="Y138" s="157">
        <v>0</v>
      </c>
      <c r="Z138" s="208"/>
      <c r="AA138" s="209"/>
      <c r="AB138" s="55"/>
      <c r="AC138" s="69"/>
      <c r="AD138" s="70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157"/>
      <c r="R139" s="208"/>
      <c r="S139" s="209"/>
      <c r="T139" s="55"/>
      <c r="U139" s="69"/>
      <c r="V139" s="70"/>
      <c r="W139" s="19"/>
      <c r="X139" s="25"/>
      <c r="Y139" s="157"/>
      <c r="Z139" s="208"/>
      <c r="AA139" s="209"/>
      <c r="AB139" s="55"/>
      <c r="AC139" s="69"/>
      <c r="AD139" s="70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157"/>
      <c r="R140" s="208"/>
      <c r="S140" s="209"/>
      <c r="T140" s="55"/>
      <c r="U140" s="69"/>
      <c r="V140" s="70"/>
      <c r="W140" s="19"/>
      <c r="X140" s="25"/>
      <c r="Y140" s="157"/>
      <c r="Z140" s="208"/>
      <c r="AA140" s="209"/>
      <c r="AB140" s="55"/>
      <c r="AC140" s="69"/>
      <c r="AD140" s="70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157"/>
      <c r="R141" s="208"/>
      <c r="S141" s="209"/>
      <c r="T141" s="55"/>
      <c r="U141" s="69"/>
      <c r="V141" s="70"/>
      <c r="W141" s="19"/>
      <c r="X141" s="25"/>
      <c r="Y141" s="157"/>
      <c r="Z141" s="208"/>
      <c r="AA141" s="209"/>
      <c r="AB141" s="55"/>
      <c r="AC141" s="69"/>
      <c r="AD141" s="70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5593910</v>
      </c>
      <c r="I142" s="66">
        <v>3937901</v>
      </c>
      <c r="J142" s="208">
        <f>390000+339040-48500</f>
        <v>680540</v>
      </c>
      <c r="K142" s="209"/>
      <c r="L142" s="55"/>
      <c r="M142" s="69"/>
      <c r="N142" s="82">
        <v>975469</v>
      </c>
      <c r="O142" s="19"/>
      <c r="P142" s="25">
        <f>SUM(Q142+R142+V142)</f>
        <v>5593910</v>
      </c>
      <c r="Q142" s="157">
        <v>3937901</v>
      </c>
      <c r="R142" s="208">
        <f>390000+339040-48500</f>
        <v>680540</v>
      </c>
      <c r="S142" s="209"/>
      <c r="T142" s="55"/>
      <c r="U142" s="69"/>
      <c r="V142" s="82">
        <v>975469</v>
      </c>
      <c r="W142" s="19"/>
      <c r="X142" s="25">
        <f>SUM(Y142+Z142+AD142)</f>
        <v>5593910</v>
      </c>
      <c r="Y142" s="157">
        <v>3937901</v>
      </c>
      <c r="Z142" s="208">
        <f>390000+339040-48500</f>
        <v>680540</v>
      </c>
      <c r="AA142" s="209"/>
      <c r="AB142" s="55"/>
      <c r="AC142" s="69"/>
      <c r="AD142" s="82">
        <v>975469</v>
      </c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157"/>
      <c r="R143" s="208"/>
      <c r="S143" s="209"/>
      <c r="T143" s="55"/>
      <c r="U143" s="69"/>
      <c r="V143" s="70"/>
      <c r="W143" s="19"/>
      <c r="X143" s="25"/>
      <c r="Y143" s="157"/>
      <c r="Z143" s="208"/>
      <c r="AA143" s="209"/>
      <c r="AB143" s="55"/>
      <c r="AC143" s="69"/>
      <c r="AD143" s="70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157"/>
      <c r="R144" s="208"/>
      <c r="S144" s="209"/>
      <c r="T144" s="55"/>
      <c r="U144" s="69"/>
      <c r="V144" s="70"/>
      <c r="W144" s="19"/>
      <c r="X144" s="25"/>
      <c r="Y144" s="157"/>
      <c r="Z144" s="208"/>
      <c r="AA144" s="209"/>
      <c r="AB144" s="55"/>
      <c r="AC144" s="69"/>
      <c r="AD144" s="70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157"/>
      <c r="R145" s="208"/>
      <c r="S145" s="209"/>
      <c r="T145" s="55"/>
      <c r="U145" s="69"/>
      <c r="V145" s="70"/>
      <c r="W145" s="19"/>
      <c r="X145" s="25"/>
      <c r="Y145" s="157"/>
      <c r="Z145" s="208"/>
      <c r="AA145" s="209"/>
      <c r="AB145" s="55"/>
      <c r="AC145" s="69"/>
      <c r="AD145" s="70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157"/>
      <c r="R146" s="208"/>
      <c r="S146" s="209"/>
      <c r="T146" s="55"/>
      <c r="U146" s="69"/>
      <c r="V146" s="70"/>
      <c r="W146" s="19"/>
      <c r="X146" s="25"/>
      <c r="Y146" s="157"/>
      <c r="Z146" s="208"/>
      <c r="AA146" s="209"/>
      <c r="AB146" s="55"/>
      <c r="AC146" s="69"/>
      <c r="AD146" s="70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156"/>
      <c r="R147" s="208"/>
      <c r="S147" s="209"/>
      <c r="T147" s="55"/>
      <c r="U147" s="69"/>
      <c r="V147" s="70"/>
      <c r="W147" s="19"/>
      <c r="X147" s="25"/>
      <c r="Y147" s="156"/>
      <c r="Z147" s="208"/>
      <c r="AA147" s="209"/>
      <c r="AB147" s="55"/>
      <c r="AC147" s="69"/>
      <c r="AD147" s="70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71"/>
      <c r="R148" s="362"/>
      <c r="S148" s="363"/>
      <c r="T148" s="72"/>
      <c r="U148" s="73"/>
      <c r="V148" s="74"/>
      <c r="W148" s="34"/>
      <c r="X148" s="29"/>
      <c r="Y148" s="71"/>
      <c r="Z148" s="362"/>
      <c r="AA148" s="363"/>
      <c r="AB148" s="72"/>
      <c r="AC148" s="73"/>
      <c r="AD148" s="74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167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76">
        <v>8</v>
      </c>
      <c r="N161" s="76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5593910</v>
      </c>
      <c r="H162" s="366"/>
      <c r="I162" s="76">
        <f>SUM(M162+P162)</f>
        <v>5593910</v>
      </c>
      <c r="J162" s="77">
        <f>SUM(N162+Q162)</f>
        <v>5593910</v>
      </c>
      <c r="K162" s="367">
        <v>4618441</v>
      </c>
      <c r="L162" s="368"/>
      <c r="M162" s="76">
        <v>4618441</v>
      </c>
      <c r="N162" s="76">
        <v>4618441</v>
      </c>
      <c r="O162" s="42">
        <v>975469</v>
      </c>
      <c r="P162" s="46">
        <v>975469</v>
      </c>
      <c r="Q162" s="40">
        <v>975469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76"/>
      <c r="N163" s="76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76"/>
      <c r="N164" s="76"/>
      <c r="O164" s="42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5593910</v>
      </c>
      <c r="H165" s="366"/>
      <c r="I165" s="76">
        <f>SUM(M165+P165)</f>
        <v>5593910</v>
      </c>
      <c r="J165" s="77">
        <f>SUM(N165+Q165)</f>
        <v>5593910</v>
      </c>
      <c r="K165" s="367">
        <v>4618441</v>
      </c>
      <c r="L165" s="368"/>
      <c r="M165" s="76">
        <v>4618441</v>
      </c>
      <c r="N165" s="76">
        <v>4618441</v>
      </c>
      <c r="O165" s="42">
        <v>975469</v>
      </c>
      <c r="P165" s="46">
        <v>975469</v>
      </c>
      <c r="Q165" s="40">
        <v>975469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76"/>
      <c r="N166" s="76"/>
      <c r="O166" s="42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167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74:D174"/>
    <mergeCell ref="F174:I174"/>
    <mergeCell ref="A177:D177"/>
    <mergeCell ref="F177:I177"/>
    <mergeCell ref="A175:D175"/>
    <mergeCell ref="F175:I175"/>
    <mergeCell ref="A176:D176"/>
    <mergeCell ref="F176:I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F152:G152"/>
    <mergeCell ref="J152:K152"/>
    <mergeCell ref="R152:S152"/>
    <mergeCell ref="G160:H160"/>
    <mergeCell ref="K160:L160"/>
    <mergeCell ref="A154:O154"/>
    <mergeCell ref="A155:O155"/>
    <mergeCell ref="G156:Q156"/>
    <mergeCell ref="A166:D166"/>
    <mergeCell ref="G166:H166"/>
    <mergeCell ref="K166:L166"/>
    <mergeCell ref="A156:D160"/>
    <mergeCell ref="E156:E160"/>
    <mergeCell ref="Z151:AA151"/>
    <mergeCell ref="A153:Y153"/>
    <mergeCell ref="K158:N159"/>
    <mergeCell ref="O158:Q159"/>
    <mergeCell ref="K157:Q157"/>
    <mergeCell ref="G157:J159"/>
    <mergeCell ref="A152:D152"/>
    <mergeCell ref="J148:K148"/>
    <mergeCell ref="A151:D151"/>
    <mergeCell ref="F151:G151"/>
    <mergeCell ref="J151:K151"/>
    <mergeCell ref="A150:D150"/>
    <mergeCell ref="R151:S151"/>
    <mergeCell ref="Z152:AA152"/>
    <mergeCell ref="F150:G150"/>
    <mergeCell ref="J150:K150"/>
    <mergeCell ref="R150:S150"/>
    <mergeCell ref="Z150:AA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R136:S136"/>
    <mergeCell ref="Z133:AA133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3:D123"/>
    <mergeCell ref="F123:G123"/>
    <mergeCell ref="R123:S123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G98:I98"/>
    <mergeCell ref="A99:F99"/>
    <mergeCell ref="A97:F97"/>
    <mergeCell ref="G97:I97"/>
    <mergeCell ref="G99:I99"/>
    <mergeCell ref="J99:L99"/>
    <mergeCell ref="J98:L98"/>
    <mergeCell ref="J97:L97"/>
    <mergeCell ref="A98:F98"/>
    <mergeCell ref="A91:F91"/>
    <mergeCell ref="G91:I91"/>
    <mergeCell ref="J91:L91"/>
    <mergeCell ref="A95:F95"/>
    <mergeCell ref="G95:I95"/>
    <mergeCell ref="J95:L95"/>
    <mergeCell ref="G92:I93"/>
    <mergeCell ref="J92:L93"/>
    <mergeCell ref="A92:F93"/>
    <mergeCell ref="A96:F96"/>
    <mergeCell ref="A94:F94"/>
    <mergeCell ref="G94:I94"/>
    <mergeCell ref="J94:L94"/>
    <mergeCell ref="G96:I96"/>
    <mergeCell ref="J96:L96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3:G53"/>
    <mergeCell ref="F55:G55"/>
    <mergeCell ref="I55:L55"/>
    <mergeCell ref="A54:D54"/>
    <mergeCell ref="I53:L53"/>
    <mergeCell ref="I47:L48"/>
    <mergeCell ref="A48:H48"/>
    <mergeCell ref="A49:L50"/>
    <mergeCell ref="F57:G57"/>
    <mergeCell ref="I57:L57"/>
    <mergeCell ref="A51:D52"/>
    <mergeCell ref="F51:G52"/>
    <mergeCell ref="A55:D55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A22:H22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C3:D3"/>
    <mergeCell ref="F3:G3"/>
    <mergeCell ref="H3:L3"/>
    <mergeCell ref="F6:G6"/>
    <mergeCell ref="I6:L6"/>
    <mergeCell ref="I5:L5"/>
    <mergeCell ref="C5:D5"/>
    <mergeCell ref="F5:G5"/>
    <mergeCell ref="C6:D6"/>
    <mergeCell ref="A136:D136"/>
    <mergeCell ref="F137:G137"/>
    <mergeCell ref="C1:D1"/>
    <mergeCell ref="F1:G1"/>
    <mergeCell ref="H1:L1"/>
    <mergeCell ref="C2:D2"/>
    <mergeCell ref="F2:G2"/>
    <mergeCell ref="H2:L2"/>
    <mergeCell ref="H8:L8"/>
    <mergeCell ref="A11:L11"/>
    <mergeCell ref="G90:I90"/>
    <mergeCell ref="J90:L90"/>
    <mergeCell ref="J137:K137"/>
    <mergeCell ref="J122:K122"/>
    <mergeCell ref="A138:D138"/>
    <mergeCell ref="F138:G138"/>
    <mergeCell ref="J138:K138"/>
    <mergeCell ref="J136:K136"/>
    <mergeCell ref="J123:K123"/>
    <mergeCell ref="F135:G135"/>
    <mergeCell ref="A75:D76"/>
    <mergeCell ref="F75:G76"/>
    <mergeCell ref="H75:H76"/>
    <mergeCell ref="A122:D122"/>
    <mergeCell ref="F122:G122"/>
    <mergeCell ref="A87:L87"/>
    <mergeCell ref="A88:L88"/>
    <mergeCell ref="A89:L89"/>
    <mergeCell ref="J100:L100"/>
    <mergeCell ref="A101:F101"/>
    <mergeCell ref="A70:D70"/>
    <mergeCell ref="F70:G70"/>
    <mergeCell ref="I70:L70"/>
    <mergeCell ref="A137:D137"/>
    <mergeCell ref="F136:G136"/>
    <mergeCell ref="F66:G66"/>
    <mergeCell ref="I66:L66"/>
    <mergeCell ref="A67:D67"/>
    <mergeCell ref="F67:G67"/>
    <mergeCell ref="I67:L67"/>
    <mergeCell ref="A66:D66"/>
    <mergeCell ref="A65:D65"/>
    <mergeCell ref="F65:G65"/>
    <mergeCell ref="A69:D69"/>
    <mergeCell ref="F69:G69"/>
    <mergeCell ref="I69:L69"/>
    <mergeCell ref="I72:L72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78:D78"/>
    <mergeCell ref="F78:G78"/>
    <mergeCell ref="I78:L78"/>
    <mergeCell ref="F73:G73"/>
    <mergeCell ref="I73:L73"/>
    <mergeCell ref="A71:D71"/>
    <mergeCell ref="F71:G71"/>
    <mergeCell ref="I71:L71"/>
    <mergeCell ref="A72:D72"/>
    <mergeCell ref="F72:G72"/>
    <mergeCell ref="I75:L75"/>
    <mergeCell ref="I76:L76"/>
    <mergeCell ref="A73:D73"/>
    <mergeCell ref="A79:D79"/>
    <mergeCell ref="F79:G79"/>
    <mergeCell ref="I79:L79"/>
    <mergeCell ref="A74:L74"/>
    <mergeCell ref="A77:D77"/>
    <mergeCell ref="F77:G77"/>
    <mergeCell ref="I77:L77"/>
    <mergeCell ref="A80:D80"/>
    <mergeCell ref="F80:G80"/>
    <mergeCell ref="I80:L80"/>
    <mergeCell ref="A81:D81"/>
    <mergeCell ref="F81:G81"/>
    <mergeCell ref="I81:L81"/>
    <mergeCell ref="A82:D82"/>
    <mergeCell ref="F82:G82"/>
    <mergeCell ref="I82:L82"/>
    <mergeCell ref="A85:D85"/>
    <mergeCell ref="F85:G85"/>
    <mergeCell ref="I85:L85"/>
    <mergeCell ref="A83:D83"/>
    <mergeCell ref="F83:G83"/>
    <mergeCell ref="I83:L83"/>
    <mergeCell ref="A84:D84"/>
    <mergeCell ref="F84:G84"/>
    <mergeCell ref="I84:L84"/>
    <mergeCell ref="R122:S122"/>
    <mergeCell ref="R137:S137"/>
    <mergeCell ref="R138:S138"/>
    <mergeCell ref="Z122:AA122"/>
    <mergeCell ref="Z136:AA136"/>
    <mergeCell ref="Z137:AA137"/>
    <mergeCell ref="Z138:AA138"/>
    <mergeCell ref="A90:F9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1"/>
  <sheetViews>
    <sheetView view="pageBreakPreview" zoomScale="60" zoomScaleNormal="75" zoomScalePageLayoutView="0" workbookViewId="0" topLeftCell="A145">
      <selection activeCell="H142" sqref="H142"/>
    </sheetView>
  </sheetViews>
  <sheetFormatPr defaultColWidth="9.140625" defaultRowHeight="15"/>
  <cols>
    <col min="7" max="7" width="16.140625" style="0" customWidth="1"/>
    <col min="8" max="8" width="16.57421875" style="0" customWidth="1"/>
    <col min="9" max="9" width="16.421875" style="56" customWidth="1"/>
    <col min="10" max="10" width="9.00390625" style="56" customWidth="1"/>
    <col min="11" max="11" width="9.42187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6" width="11.7109375" style="0" customWidth="1"/>
    <col min="17" max="17" width="12.421875" style="0" customWidth="1"/>
    <col min="21" max="21" width="10.28125" style="0" customWidth="1"/>
    <col min="23" max="23" width="9.421875" style="0" customWidth="1"/>
    <col min="24" max="24" width="10.57421875" style="0" customWidth="1"/>
    <col min="25" max="25" width="10.2812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155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156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157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12874620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8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1237200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>
        <v>12874620</v>
      </c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>
        <v>1237200</v>
      </c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159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>
        <v>12874620</v>
      </c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>
        <v>1237200</v>
      </c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>
        <v>100</v>
      </c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>
        <v>100</v>
      </c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>
        <v>100</v>
      </c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168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SUM(H119+H121+H125)</f>
        <v>14433220</v>
      </c>
      <c r="I118" s="67">
        <f>SUM(I121)</f>
        <v>12874620</v>
      </c>
      <c r="J118" s="346">
        <f>SUM(J125)</f>
        <v>321400</v>
      </c>
      <c r="K118" s="347"/>
      <c r="L118" s="68"/>
      <c r="M118" s="69"/>
      <c r="N118" s="70">
        <f>SUM(N121+N122)</f>
        <v>1237200</v>
      </c>
      <c r="O118" s="19"/>
      <c r="P118" s="1">
        <f>SUM(P119+P121+P125)</f>
        <v>14433220</v>
      </c>
      <c r="Q118" s="67">
        <f>SUM(Q121)</f>
        <v>12874620</v>
      </c>
      <c r="R118" s="346">
        <f>SUM(R125)</f>
        <v>321400</v>
      </c>
      <c r="S118" s="347"/>
      <c r="T118" s="68"/>
      <c r="U118" s="69"/>
      <c r="V118" s="70">
        <f>SUM(V121+V122)</f>
        <v>1237200</v>
      </c>
      <c r="W118" s="19"/>
      <c r="X118" s="1">
        <f>SUM(X119+X121+X125)</f>
        <v>14433220</v>
      </c>
      <c r="Y118" s="67">
        <f>SUM(Y121)</f>
        <v>12874620</v>
      </c>
      <c r="Z118" s="346">
        <f>SUM(Z125)</f>
        <v>321400</v>
      </c>
      <c r="AA118" s="347"/>
      <c r="AB118" s="68"/>
      <c r="AC118" s="69"/>
      <c r="AD118" s="70">
        <f>SUM(AD121+AD122)</f>
        <v>1237200</v>
      </c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134" t="s">
        <v>116</v>
      </c>
      <c r="R119" s="208" t="s">
        <v>116</v>
      </c>
      <c r="S119" s="209"/>
      <c r="T119" s="55" t="s">
        <v>116</v>
      </c>
      <c r="U119" s="69" t="s">
        <v>116</v>
      </c>
      <c r="V119" s="70"/>
      <c r="W119" s="19" t="s">
        <v>116</v>
      </c>
      <c r="X119" s="25"/>
      <c r="Y119" s="134" t="s">
        <v>116</v>
      </c>
      <c r="Z119" s="208" t="s">
        <v>116</v>
      </c>
      <c r="AA119" s="209"/>
      <c r="AB119" s="55" t="s">
        <v>116</v>
      </c>
      <c r="AC119" s="69" t="s">
        <v>116</v>
      </c>
      <c r="AD119" s="70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134"/>
      <c r="R120" s="208"/>
      <c r="S120" s="209"/>
      <c r="T120" s="55"/>
      <c r="U120" s="69"/>
      <c r="V120" s="70"/>
      <c r="W120" s="19"/>
      <c r="X120" s="25"/>
      <c r="Y120" s="134"/>
      <c r="Z120" s="208"/>
      <c r="AA120" s="209"/>
      <c r="AB120" s="55"/>
      <c r="AC120" s="69"/>
      <c r="AD120" s="70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14111820</v>
      </c>
      <c r="I121" s="66">
        <v>12874620</v>
      </c>
      <c r="J121" s="208" t="s">
        <v>116</v>
      </c>
      <c r="K121" s="209"/>
      <c r="L121" s="55" t="s">
        <v>116</v>
      </c>
      <c r="M121" s="69"/>
      <c r="N121" s="70">
        <v>1237200</v>
      </c>
      <c r="O121" s="19"/>
      <c r="P121" s="25">
        <f>SUM(Q121+U121+V121)</f>
        <v>14111820</v>
      </c>
      <c r="Q121" s="134">
        <v>12874620</v>
      </c>
      <c r="R121" s="208" t="s">
        <v>116</v>
      </c>
      <c r="S121" s="209"/>
      <c r="T121" s="55" t="s">
        <v>116</v>
      </c>
      <c r="U121" s="69"/>
      <c r="V121" s="70">
        <v>1237200</v>
      </c>
      <c r="W121" s="19"/>
      <c r="X121" s="25">
        <f>SUM(Y121+AC121+AD121)</f>
        <v>14111820</v>
      </c>
      <c r="Y121" s="134">
        <v>12874620</v>
      </c>
      <c r="Z121" s="208" t="s">
        <v>116</v>
      </c>
      <c r="AA121" s="209"/>
      <c r="AB121" s="55" t="s">
        <v>116</v>
      </c>
      <c r="AC121" s="69"/>
      <c r="AD121" s="70">
        <v>1237200</v>
      </c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0</v>
      </c>
      <c r="I122" s="66"/>
      <c r="J122" s="208" t="s">
        <v>116</v>
      </c>
      <c r="K122" s="209"/>
      <c r="L122" s="55" t="s">
        <v>116</v>
      </c>
      <c r="M122" s="69"/>
      <c r="N122" s="82"/>
      <c r="O122" s="19"/>
      <c r="P122" s="25">
        <f>SUM(Q122+U122+V122)</f>
        <v>0</v>
      </c>
      <c r="Q122" s="134"/>
      <c r="R122" s="208" t="s">
        <v>116</v>
      </c>
      <c r="S122" s="209"/>
      <c r="T122" s="55" t="s">
        <v>116</v>
      </c>
      <c r="U122" s="69"/>
      <c r="V122" s="82"/>
      <c r="W122" s="19"/>
      <c r="X122" s="25">
        <f>SUM(Y122+AC122+AD122)</f>
        <v>0</v>
      </c>
      <c r="Y122" s="134"/>
      <c r="Z122" s="208" t="s">
        <v>116</v>
      </c>
      <c r="AA122" s="209"/>
      <c r="AB122" s="55" t="s">
        <v>116</v>
      </c>
      <c r="AC122" s="69"/>
      <c r="AD122" s="82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134" t="s">
        <v>116</v>
      </c>
      <c r="R123" s="208" t="s">
        <v>116</v>
      </c>
      <c r="S123" s="209"/>
      <c r="T123" s="55" t="s">
        <v>116</v>
      </c>
      <c r="U123" s="69" t="s">
        <v>116</v>
      </c>
      <c r="V123" s="70"/>
      <c r="W123" s="19" t="s">
        <v>116</v>
      </c>
      <c r="X123" s="25"/>
      <c r="Y123" s="134" t="s">
        <v>116</v>
      </c>
      <c r="Z123" s="208" t="s">
        <v>116</v>
      </c>
      <c r="AA123" s="209"/>
      <c r="AB123" s="55" t="s">
        <v>116</v>
      </c>
      <c r="AC123" s="69" t="s">
        <v>116</v>
      </c>
      <c r="AD123" s="70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134" t="s">
        <v>116</v>
      </c>
      <c r="R124" s="208" t="s">
        <v>116</v>
      </c>
      <c r="S124" s="209"/>
      <c r="T124" s="55" t="s">
        <v>116</v>
      </c>
      <c r="U124" s="69" t="s">
        <v>116</v>
      </c>
      <c r="V124" s="70"/>
      <c r="W124" s="19" t="s">
        <v>116</v>
      </c>
      <c r="X124" s="25"/>
      <c r="Y124" s="134" t="s">
        <v>116</v>
      </c>
      <c r="Z124" s="208" t="s">
        <v>116</v>
      </c>
      <c r="AA124" s="209"/>
      <c r="AB124" s="55" t="s">
        <v>116</v>
      </c>
      <c r="AC124" s="69" t="s">
        <v>116</v>
      </c>
      <c r="AD124" s="70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321400</v>
      </c>
      <c r="I125" s="66" t="s">
        <v>116</v>
      </c>
      <c r="J125" s="208">
        <v>321400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>
        <f>SUM(R125+T125)</f>
        <v>321400</v>
      </c>
      <c r="Q125" s="134" t="s">
        <v>116</v>
      </c>
      <c r="R125" s="208">
        <v>321400</v>
      </c>
      <c r="S125" s="209"/>
      <c r="T125" s="55"/>
      <c r="U125" s="69" t="s">
        <v>116</v>
      </c>
      <c r="V125" s="70" t="s">
        <v>116</v>
      </c>
      <c r="W125" s="19" t="s">
        <v>116</v>
      </c>
      <c r="X125" s="25">
        <f>SUM(Z125+AB125)</f>
        <v>321400</v>
      </c>
      <c r="Y125" s="134" t="s">
        <v>116</v>
      </c>
      <c r="Z125" s="208">
        <v>321400</v>
      </c>
      <c r="AA125" s="209"/>
      <c r="AB125" s="55"/>
      <c r="AC125" s="69" t="s">
        <v>116</v>
      </c>
      <c r="AD125" s="70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134" t="s">
        <v>116</v>
      </c>
      <c r="R126" s="208" t="s">
        <v>116</v>
      </c>
      <c r="S126" s="209"/>
      <c r="T126" s="55" t="s">
        <v>116</v>
      </c>
      <c r="U126" s="69" t="s">
        <v>116</v>
      </c>
      <c r="V126" s="70"/>
      <c r="W126" s="19"/>
      <c r="X126" s="25"/>
      <c r="Y126" s="134" t="s">
        <v>116</v>
      </c>
      <c r="Z126" s="208" t="s">
        <v>116</v>
      </c>
      <c r="AA126" s="209"/>
      <c r="AB126" s="55" t="s">
        <v>116</v>
      </c>
      <c r="AC126" s="69" t="s">
        <v>116</v>
      </c>
      <c r="AD126" s="70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134" t="s">
        <v>116</v>
      </c>
      <c r="R127" s="208" t="s">
        <v>116</v>
      </c>
      <c r="S127" s="209"/>
      <c r="T127" s="55" t="s">
        <v>116</v>
      </c>
      <c r="U127" s="69" t="s">
        <v>116</v>
      </c>
      <c r="V127" s="70"/>
      <c r="W127" s="19" t="s">
        <v>116</v>
      </c>
      <c r="X127" s="25"/>
      <c r="Y127" s="134" t="s">
        <v>116</v>
      </c>
      <c r="Z127" s="208" t="s">
        <v>116</v>
      </c>
      <c r="AA127" s="209"/>
      <c r="AB127" s="55" t="s">
        <v>116</v>
      </c>
      <c r="AC127" s="69" t="s">
        <v>116</v>
      </c>
      <c r="AD127" s="70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102"/>
      <c r="O128" s="19"/>
      <c r="P128" s="25"/>
      <c r="Q128" s="134"/>
      <c r="R128" s="208"/>
      <c r="S128" s="209"/>
      <c r="T128" s="55"/>
      <c r="U128" s="69"/>
      <c r="V128" s="102"/>
      <c r="W128" s="19"/>
      <c r="X128" s="25"/>
      <c r="Y128" s="134"/>
      <c r="Z128" s="208"/>
      <c r="AA128" s="209"/>
      <c r="AB128" s="55"/>
      <c r="AC128" s="69"/>
      <c r="AD128" s="102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14433220</v>
      </c>
      <c r="I129" s="25">
        <f>SUM(I130+I134+I139+I141+I142)</f>
        <v>12874620</v>
      </c>
      <c r="J129" s="436">
        <f>SUM(J142)</f>
        <v>321400</v>
      </c>
      <c r="K129" s="437"/>
      <c r="L129" s="83"/>
      <c r="M129" s="138"/>
      <c r="N129" s="139">
        <f>SUM(N142)</f>
        <v>1237200</v>
      </c>
      <c r="O129" s="137"/>
      <c r="P129" s="25">
        <f>SUM(P130+P134+P139+P141+P142)</f>
        <v>14433220</v>
      </c>
      <c r="Q129" s="25">
        <f>SUM(Q130+Q134+Q139+Q141+Q142)</f>
        <v>12874620</v>
      </c>
      <c r="R129" s="436">
        <f>SUM(R142)</f>
        <v>321400</v>
      </c>
      <c r="S129" s="437"/>
      <c r="T129" s="83"/>
      <c r="U129" s="138"/>
      <c r="V129" s="139">
        <f>SUM(V142)</f>
        <v>1237200</v>
      </c>
      <c r="W129" s="137"/>
      <c r="X129" s="25">
        <f>SUM(X130+X134+X139+X141+X142)</f>
        <v>14433220</v>
      </c>
      <c r="Y129" s="25">
        <f>SUM(Y130+Y134+Y139+Y141+Y142)</f>
        <v>12874620</v>
      </c>
      <c r="Z129" s="436">
        <f>SUM(Z142)</f>
        <v>321400</v>
      </c>
      <c r="AA129" s="437"/>
      <c r="AB129" s="83"/>
      <c r="AC129" s="138"/>
      <c r="AD129" s="139">
        <f>SUM(AD142)</f>
        <v>1237200</v>
      </c>
      <c r="AE129" s="137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10888200</v>
      </c>
      <c r="I130" s="25">
        <f>SUM(I131:I132)</f>
        <v>10888200</v>
      </c>
      <c r="J130" s="208"/>
      <c r="K130" s="209"/>
      <c r="L130" s="55"/>
      <c r="M130" s="69"/>
      <c r="N130" s="103"/>
      <c r="O130" s="19"/>
      <c r="P130" s="25">
        <f>SUM(P131:P132)</f>
        <v>10888200</v>
      </c>
      <c r="Q130" s="25">
        <f>SUM(Q131:Q132)</f>
        <v>10888200</v>
      </c>
      <c r="R130" s="208"/>
      <c r="S130" s="209"/>
      <c r="T130" s="55"/>
      <c r="U130" s="69"/>
      <c r="V130" s="103"/>
      <c r="W130" s="19"/>
      <c r="X130" s="25">
        <f>SUM(X131:X132)</f>
        <v>10888200</v>
      </c>
      <c r="Y130" s="25">
        <f>SUM(Y131:Y132)</f>
        <v>10888200</v>
      </c>
      <c r="Z130" s="208"/>
      <c r="AA130" s="209"/>
      <c r="AB130" s="55"/>
      <c r="AC130" s="69"/>
      <c r="AD130" s="103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10888200</v>
      </c>
      <c r="I131" s="66">
        <v>10888200</v>
      </c>
      <c r="J131" s="208"/>
      <c r="K131" s="209"/>
      <c r="L131" s="55"/>
      <c r="M131" s="69"/>
      <c r="N131" s="70"/>
      <c r="O131" s="19"/>
      <c r="P131" s="25">
        <f>SUM(Q131+U131+V131)</f>
        <v>10888200</v>
      </c>
      <c r="Q131" s="134">
        <v>10888200</v>
      </c>
      <c r="R131" s="208"/>
      <c r="S131" s="209"/>
      <c r="T131" s="55"/>
      <c r="U131" s="69"/>
      <c r="V131" s="70"/>
      <c r="W131" s="19"/>
      <c r="X131" s="25">
        <f>SUM(Y131+AC131+AD131)</f>
        <v>10888200</v>
      </c>
      <c r="Y131" s="134">
        <v>10888200</v>
      </c>
      <c r="Z131" s="208"/>
      <c r="AA131" s="209"/>
      <c r="AB131" s="55"/>
      <c r="AC131" s="69"/>
      <c r="AD131" s="70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134"/>
      <c r="R132" s="208"/>
      <c r="S132" s="209"/>
      <c r="T132" s="55"/>
      <c r="U132" s="69"/>
      <c r="V132" s="70"/>
      <c r="W132" s="19"/>
      <c r="X132" s="25"/>
      <c r="Y132" s="134"/>
      <c r="Z132" s="208"/>
      <c r="AA132" s="209"/>
      <c r="AB132" s="55"/>
      <c r="AC132" s="69"/>
      <c r="AD132" s="70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134"/>
      <c r="R133" s="208"/>
      <c r="S133" s="209"/>
      <c r="T133" s="55"/>
      <c r="U133" s="69"/>
      <c r="V133" s="70"/>
      <c r="W133" s="19"/>
      <c r="X133" s="25"/>
      <c r="Y133" s="134"/>
      <c r="Z133" s="208"/>
      <c r="AA133" s="209"/>
      <c r="AB133" s="55"/>
      <c r="AC133" s="69"/>
      <c r="AD133" s="70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120014</v>
      </c>
      <c r="I134" s="66">
        <f>SUM(I136:I138)</f>
        <v>120014</v>
      </c>
      <c r="J134" s="208"/>
      <c r="K134" s="209"/>
      <c r="L134" s="55"/>
      <c r="M134" s="69"/>
      <c r="N134" s="70"/>
      <c r="O134" s="19"/>
      <c r="P134" s="25">
        <f>SUM(Q134+U134+V134)</f>
        <v>120014</v>
      </c>
      <c r="Q134" s="134">
        <f>SUM(Q136:Q138)</f>
        <v>120014</v>
      </c>
      <c r="R134" s="208"/>
      <c r="S134" s="209"/>
      <c r="T134" s="55"/>
      <c r="U134" s="69"/>
      <c r="V134" s="70"/>
      <c r="W134" s="19"/>
      <c r="X134" s="25">
        <f>SUM(Y134+AC134+AD134)</f>
        <v>120014</v>
      </c>
      <c r="Y134" s="134">
        <f>SUM(Y136:Y138)</f>
        <v>120014</v>
      </c>
      <c r="Z134" s="208"/>
      <c r="AA134" s="209"/>
      <c r="AB134" s="55"/>
      <c r="AC134" s="69"/>
      <c r="AD134" s="70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134"/>
      <c r="R135" s="208"/>
      <c r="S135" s="209"/>
      <c r="T135" s="55"/>
      <c r="U135" s="69"/>
      <c r="V135" s="70"/>
      <c r="W135" s="19"/>
      <c r="X135" s="25"/>
      <c r="Y135" s="134"/>
      <c r="Z135" s="208"/>
      <c r="AA135" s="209"/>
      <c r="AB135" s="55"/>
      <c r="AC135" s="69"/>
      <c r="AD135" s="70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120014</v>
      </c>
      <c r="I136" s="66">
        <v>120014</v>
      </c>
      <c r="J136" s="208"/>
      <c r="K136" s="209"/>
      <c r="L136" s="55"/>
      <c r="M136" s="69"/>
      <c r="N136" s="70"/>
      <c r="O136" s="19"/>
      <c r="P136" s="25">
        <f>SUM(Q136+U136+V136)</f>
        <v>120014</v>
      </c>
      <c r="Q136" s="134">
        <v>120014</v>
      </c>
      <c r="R136" s="208"/>
      <c r="S136" s="209"/>
      <c r="T136" s="55"/>
      <c r="U136" s="69"/>
      <c r="V136" s="70"/>
      <c r="W136" s="19"/>
      <c r="X136" s="25">
        <f>SUM(Y136+AC136+AD136)</f>
        <v>120014</v>
      </c>
      <c r="Y136" s="134">
        <v>120014</v>
      </c>
      <c r="Z136" s="208"/>
      <c r="AA136" s="209"/>
      <c r="AB136" s="55"/>
      <c r="AC136" s="69"/>
      <c r="AD136" s="70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66">
        <v>0</v>
      </c>
      <c r="J137" s="208"/>
      <c r="K137" s="209"/>
      <c r="L137" s="55"/>
      <c r="M137" s="69"/>
      <c r="N137" s="70"/>
      <c r="O137" s="19"/>
      <c r="P137" s="25">
        <f>SUM(Q137+U137+V137)</f>
        <v>0</v>
      </c>
      <c r="Q137" s="134">
        <v>0</v>
      </c>
      <c r="R137" s="208"/>
      <c r="S137" s="209"/>
      <c r="T137" s="55"/>
      <c r="U137" s="69"/>
      <c r="V137" s="70"/>
      <c r="W137" s="19"/>
      <c r="X137" s="25">
        <f>SUM(Y137+AC137+AD137)</f>
        <v>0</v>
      </c>
      <c r="Y137" s="134">
        <v>0</v>
      </c>
      <c r="Z137" s="208"/>
      <c r="AA137" s="209"/>
      <c r="AB137" s="55"/>
      <c r="AC137" s="69"/>
      <c r="AD137" s="70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>
        <f>SUM(Q138+U138+V138)</f>
        <v>0</v>
      </c>
      <c r="Q138" s="134">
        <v>0</v>
      </c>
      <c r="R138" s="208"/>
      <c r="S138" s="209"/>
      <c r="T138" s="55"/>
      <c r="U138" s="69"/>
      <c r="V138" s="70"/>
      <c r="W138" s="19"/>
      <c r="X138" s="25">
        <f>SUM(Y138+AC138+AD138)</f>
        <v>0</v>
      </c>
      <c r="Y138" s="134">
        <v>0</v>
      </c>
      <c r="Z138" s="208"/>
      <c r="AA138" s="209"/>
      <c r="AB138" s="55"/>
      <c r="AC138" s="69"/>
      <c r="AD138" s="70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134"/>
      <c r="R139" s="208"/>
      <c r="S139" s="209"/>
      <c r="T139" s="55"/>
      <c r="U139" s="69"/>
      <c r="V139" s="70"/>
      <c r="W139" s="19"/>
      <c r="X139" s="25"/>
      <c r="Y139" s="134"/>
      <c r="Z139" s="208"/>
      <c r="AA139" s="209"/>
      <c r="AB139" s="55"/>
      <c r="AC139" s="69"/>
      <c r="AD139" s="70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134"/>
      <c r="R140" s="208"/>
      <c r="S140" s="209"/>
      <c r="T140" s="55"/>
      <c r="U140" s="69"/>
      <c r="V140" s="70"/>
      <c r="W140" s="19"/>
      <c r="X140" s="25"/>
      <c r="Y140" s="134"/>
      <c r="Z140" s="208"/>
      <c r="AA140" s="209"/>
      <c r="AB140" s="55"/>
      <c r="AC140" s="69"/>
      <c r="AD140" s="70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134"/>
      <c r="R141" s="208"/>
      <c r="S141" s="209"/>
      <c r="T141" s="55"/>
      <c r="U141" s="69"/>
      <c r="V141" s="70"/>
      <c r="W141" s="19"/>
      <c r="X141" s="25"/>
      <c r="Y141" s="134"/>
      <c r="Z141" s="208"/>
      <c r="AA141" s="209"/>
      <c r="AB141" s="55"/>
      <c r="AC141" s="69"/>
      <c r="AD141" s="70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140">
        <f>SUM(I142+J142+N142)</f>
        <v>3425006</v>
      </c>
      <c r="I142" s="66">
        <v>1866406</v>
      </c>
      <c r="J142" s="208">
        <v>321400</v>
      </c>
      <c r="K142" s="209"/>
      <c r="L142" s="55"/>
      <c r="M142" s="69"/>
      <c r="N142" s="143">
        <v>1237200</v>
      </c>
      <c r="O142" s="19"/>
      <c r="P142" s="25">
        <f>SUM(Q142+R142+V142)</f>
        <v>3425006</v>
      </c>
      <c r="Q142" s="134">
        <v>1866406</v>
      </c>
      <c r="R142" s="208">
        <v>321400</v>
      </c>
      <c r="S142" s="209"/>
      <c r="T142" s="55"/>
      <c r="U142" s="69"/>
      <c r="V142" s="82">
        <v>1237200</v>
      </c>
      <c r="W142" s="19"/>
      <c r="X142" s="25">
        <f>SUM(Y142+Z142+AD142)</f>
        <v>3425006</v>
      </c>
      <c r="Y142" s="134">
        <v>1866406</v>
      </c>
      <c r="Z142" s="208">
        <v>321400</v>
      </c>
      <c r="AA142" s="209"/>
      <c r="AB142" s="55"/>
      <c r="AC142" s="69"/>
      <c r="AD142" s="82">
        <v>1237200</v>
      </c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134"/>
      <c r="R143" s="208"/>
      <c r="S143" s="209"/>
      <c r="T143" s="55"/>
      <c r="U143" s="69"/>
      <c r="V143" s="70"/>
      <c r="W143" s="19"/>
      <c r="X143" s="25"/>
      <c r="Y143" s="134"/>
      <c r="Z143" s="208"/>
      <c r="AA143" s="209"/>
      <c r="AB143" s="55"/>
      <c r="AC143" s="69"/>
      <c r="AD143" s="70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134"/>
      <c r="R144" s="208"/>
      <c r="S144" s="209"/>
      <c r="T144" s="55"/>
      <c r="U144" s="69"/>
      <c r="V144" s="70"/>
      <c r="W144" s="19"/>
      <c r="X144" s="25"/>
      <c r="Y144" s="134"/>
      <c r="Z144" s="208"/>
      <c r="AA144" s="209"/>
      <c r="AB144" s="55"/>
      <c r="AC144" s="69"/>
      <c r="AD144" s="70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134"/>
      <c r="R145" s="208"/>
      <c r="S145" s="209"/>
      <c r="T145" s="55"/>
      <c r="U145" s="69"/>
      <c r="V145" s="70"/>
      <c r="W145" s="19"/>
      <c r="X145" s="25"/>
      <c r="Y145" s="134"/>
      <c r="Z145" s="208"/>
      <c r="AA145" s="209"/>
      <c r="AB145" s="55"/>
      <c r="AC145" s="69"/>
      <c r="AD145" s="70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134"/>
      <c r="R146" s="208"/>
      <c r="S146" s="209"/>
      <c r="T146" s="55"/>
      <c r="U146" s="69"/>
      <c r="V146" s="70"/>
      <c r="W146" s="19"/>
      <c r="X146" s="25"/>
      <c r="Y146" s="134"/>
      <c r="Z146" s="208"/>
      <c r="AA146" s="209"/>
      <c r="AB146" s="55"/>
      <c r="AC146" s="69"/>
      <c r="AD146" s="70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134"/>
      <c r="R147" s="208"/>
      <c r="S147" s="209"/>
      <c r="T147" s="55"/>
      <c r="U147" s="69"/>
      <c r="V147" s="70"/>
      <c r="W147" s="19"/>
      <c r="X147" s="25"/>
      <c r="Y147" s="134"/>
      <c r="Z147" s="208"/>
      <c r="AA147" s="209"/>
      <c r="AB147" s="55"/>
      <c r="AC147" s="69"/>
      <c r="AD147" s="70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71"/>
      <c r="R148" s="362"/>
      <c r="S148" s="363"/>
      <c r="T148" s="72"/>
      <c r="U148" s="73"/>
      <c r="V148" s="74"/>
      <c r="W148" s="34"/>
      <c r="X148" s="29"/>
      <c r="Y148" s="71"/>
      <c r="Z148" s="362"/>
      <c r="AA148" s="363"/>
      <c r="AB148" s="72"/>
      <c r="AC148" s="73"/>
      <c r="AD148" s="74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134"/>
      <c r="R149" s="208"/>
      <c r="S149" s="209"/>
      <c r="T149" s="55"/>
      <c r="U149" s="69"/>
      <c r="V149" s="70"/>
      <c r="W149" s="19"/>
      <c r="X149" s="25"/>
      <c r="Y149" s="134"/>
      <c r="Z149" s="208"/>
      <c r="AA149" s="209"/>
      <c r="AB149" s="55"/>
      <c r="AC149" s="69"/>
      <c r="AD149" s="70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167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0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72" customHeight="1" thickBot="1">
      <c r="A160" s="375"/>
      <c r="B160" s="376"/>
      <c r="C160" s="376"/>
      <c r="D160" s="377"/>
      <c r="E160" s="380"/>
      <c r="F160" s="380"/>
      <c r="G160" s="397" t="s">
        <v>157</v>
      </c>
      <c r="H160" s="398"/>
      <c r="I160" s="75" t="s">
        <v>160</v>
      </c>
      <c r="J160" s="75" t="s">
        <v>161</v>
      </c>
      <c r="K160" s="399" t="s">
        <v>162</v>
      </c>
      <c r="L160" s="400"/>
      <c r="M160" s="75" t="s">
        <v>163</v>
      </c>
      <c r="N160" s="75" t="s">
        <v>164</v>
      </c>
      <c r="O160" s="43" t="s">
        <v>165</v>
      </c>
      <c r="P160" s="44" t="s">
        <v>166</v>
      </c>
      <c r="Q160" s="44" t="s">
        <v>161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76">
        <v>8</v>
      </c>
      <c r="N161" s="76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433">
        <f>SUM(G163+G165)</f>
        <v>3425006</v>
      </c>
      <c r="H162" s="434"/>
      <c r="I162" s="141">
        <f>SUM(M165)</f>
        <v>3425006</v>
      </c>
      <c r="J162" s="140">
        <f>SUM(J165)</f>
        <v>3425006</v>
      </c>
      <c r="K162" s="433">
        <f>SUM(K163+K165)</f>
        <v>3425006</v>
      </c>
      <c r="L162" s="434"/>
      <c r="M162" s="141">
        <f>SUM(M165)</f>
        <v>3425006</v>
      </c>
      <c r="N162" s="141">
        <f>SUM(N165)</f>
        <v>3425006</v>
      </c>
      <c r="O162" s="142">
        <v>0</v>
      </c>
      <c r="P162" s="141"/>
      <c r="Q162" s="40"/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433"/>
      <c r="H163" s="434"/>
      <c r="I163" s="141"/>
      <c r="J163" s="140"/>
      <c r="K163" s="435"/>
      <c r="L163" s="434"/>
      <c r="M163" s="141"/>
      <c r="N163" s="141"/>
      <c r="O163" s="142"/>
      <c r="P163" s="141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433"/>
      <c r="H164" s="434"/>
      <c r="I164" s="141"/>
      <c r="J164" s="140"/>
      <c r="K164" s="435"/>
      <c r="L164" s="434"/>
      <c r="M164" s="141"/>
      <c r="N164" s="141"/>
      <c r="O164" s="142"/>
      <c r="P164" s="141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433">
        <f>SUM(K165+O165)</f>
        <v>3425006</v>
      </c>
      <c r="H165" s="434"/>
      <c r="I165" s="141">
        <f>SUM(M165+P165)</f>
        <v>3425006</v>
      </c>
      <c r="J165" s="140">
        <f>SUM(N165+Q165)</f>
        <v>3425006</v>
      </c>
      <c r="K165" s="435">
        <v>3425006</v>
      </c>
      <c r="L165" s="434"/>
      <c r="M165" s="141">
        <v>3425006</v>
      </c>
      <c r="N165" s="141">
        <v>3425006</v>
      </c>
      <c r="O165" s="142">
        <v>0</v>
      </c>
      <c r="P165" s="141"/>
      <c r="Q165" s="40"/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76"/>
      <c r="N166" s="76"/>
      <c r="O166" s="42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1">
    <mergeCell ref="R122:S122"/>
    <mergeCell ref="R137:S137"/>
    <mergeCell ref="R138:S138"/>
    <mergeCell ref="Z122:AA122"/>
    <mergeCell ref="Z136:AA136"/>
    <mergeCell ref="Z137:AA137"/>
    <mergeCell ref="Z138:AA138"/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A81:D81"/>
    <mergeCell ref="F81:G81"/>
    <mergeCell ref="I81:L81"/>
    <mergeCell ref="A82:D82"/>
    <mergeCell ref="F82:G82"/>
    <mergeCell ref="I82:L82"/>
    <mergeCell ref="A79:D79"/>
    <mergeCell ref="F79:G79"/>
    <mergeCell ref="I79:L79"/>
    <mergeCell ref="A80:D80"/>
    <mergeCell ref="F80:G80"/>
    <mergeCell ref="I80:L80"/>
    <mergeCell ref="A77:D77"/>
    <mergeCell ref="F77:G77"/>
    <mergeCell ref="I77:L77"/>
    <mergeCell ref="A78:D78"/>
    <mergeCell ref="F78:G78"/>
    <mergeCell ref="I78:L78"/>
    <mergeCell ref="A75:D76"/>
    <mergeCell ref="F75:G76"/>
    <mergeCell ref="H75:H76"/>
    <mergeCell ref="I75:L75"/>
    <mergeCell ref="I76:L76"/>
    <mergeCell ref="A71:D71"/>
    <mergeCell ref="F71:G71"/>
    <mergeCell ref="I71:L71"/>
    <mergeCell ref="A72:D72"/>
    <mergeCell ref="F72:G72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F69:G69"/>
    <mergeCell ref="I69:L69"/>
    <mergeCell ref="A70:D70"/>
    <mergeCell ref="F70:G70"/>
    <mergeCell ref="I70:L70"/>
    <mergeCell ref="A73:D73"/>
    <mergeCell ref="F73:G73"/>
    <mergeCell ref="I73:L73"/>
    <mergeCell ref="A69:D69"/>
    <mergeCell ref="I72:L72"/>
    <mergeCell ref="F66:G66"/>
    <mergeCell ref="I66:L66"/>
    <mergeCell ref="A67:D67"/>
    <mergeCell ref="F67:G67"/>
    <mergeCell ref="I67:L67"/>
    <mergeCell ref="A65:D65"/>
    <mergeCell ref="F65:G65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J122:K122"/>
    <mergeCell ref="A138:D138"/>
    <mergeCell ref="F138:G138"/>
    <mergeCell ref="J138:K138"/>
    <mergeCell ref="J136:K136"/>
    <mergeCell ref="R136:S136"/>
    <mergeCell ref="A137:D137"/>
    <mergeCell ref="F136:G136"/>
    <mergeCell ref="J137:K137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A22:H22"/>
    <mergeCell ref="I22:K22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33:L33"/>
    <mergeCell ref="A34:L34"/>
    <mergeCell ref="A35:L35"/>
    <mergeCell ref="A36:L36"/>
    <mergeCell ref="A37:H38"/>
    <mergeCell ref="I37:L38"/>
    <mergeCell ref="A45:H46"/>
    <mergeCell ref="I45:L46"/>
    <mergeCell ref="A39:H40"/>
    <mergeCell ref="I39:L40"/>
    <mergeCell ref="A43:H43"/>
    <mergeCell ref="I43:L43"/>
    <mergeCell ref="A44:H44"/>
    <mergeCell ref="I44:L44"/>
    <mergeCell ref="A41:H42"/>
    <mergeCell ref="I41:L42"/>
    <mergeCell ref="I54:L54"/>
    <mergeCell ref="F53:G53"/>
    <mergeCell ref="A47:H47"/>
    <mergeCell ref="I47:L48"/>
    <mergeCell ref="A48:H48"/>
    <mergeCell ref="A49:L50"/>
    <mergeCell ref="H51:H52"/>
    <mergeCell ref="I51:L51"/>
    <mergeCell ref="I56:L56"/>
    <mergeCell ref="A57:D57"/>
    <mergeCell ref="F57:G57"/>
    <mergeCell ref="I57:L57"/>
    <mergeCell ref="A51:D52"/>
    <mergeCell ref="F51:G52"/>
    <mergeCell ref="A55:D55"/>
    <mergeCell ref="I52:L52"/>
    <mergeCell ref="A53:D53"/>
    <mergeCell ref="F54:G54"/>
    <mergeCell ref="F60:G60"/>
    <mergeCell ref="I60:L60"/>
    <mergeCell ref="F55:G55"/>
    <mergeCell ref="I53:L53"/>
    <mergeCell ref="A54:D54"/>
    <mergeCell ref="A61:D61"/>
    <mergeCell ref="F61:G61"/>
    <mergeCell ref="I61:L61"/>
    <mergeCell ref="A56:D56"/>
    <mergeCell ref="F56:G56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7:I97"/>
    <mergeCell ref="G99:I99"/>
    <mergeCell ref="G96:I96"/>
    <mergeCell ref="J96:L96"/>
    <mergeCell ref="A91:F91"/>
    <mergeCell ref="G91:I91"/>
    <mergeCell ref="J91:L91"/>
    <mergeCell ref="A95:F95"/>
    <mergeCell ref="G95:I95"/>
    <mergeCell ref="J95:L95"/>
    <mergeCell ref="AC115:AC116"/>
    <mergeCell ref="AB115:AB116"/>
    <mergeCell ref="A102:F102"/>
    <mergeCell ref="G102:I102"/>
    <mergeCell ref="J102:L102"/>
    <mergeCell ref="J97:L97"/>
    <mergeCell ref="A98:F98"/>
    <mergeCell ref="G98:I98"/>
    <mergeCell ref="A99:F99"/>
    <mergeCell ref="A97:F97"/>
    <mergeCell ref="G108:I108"/>
    <mergeCell ref="J108:L108"/>
    <mergeCell ref="X113:AE113"/>
    <mergeCell ref="H114:H116"/>
    <mergeCell ref="I114:O114"/>
    <mergeCell ref="P114:P116"/>
    <mergeCell ref="Q114:W114"/>
    <mergeCell ref="X114:X116"/>
    <mergeCell ref="Y114:AE114"/>
    <mergeCell ref="AD115:AE115"/>
    <mergeCell ref="J99:L99"/>
    <mergeCell ref="A100:F100"/>
    <mergeCell ref="G101:I101"/>
    <mergeCell ref="J101:L101"/>
    <mergeCell ref="G100:I100"/>
    <mergeCell ref="A107:F107"/>
    <mergeCell ref="G107:I107"/>
    <mergeCell ref="J107:L107"/>
    <mergeCell ref="A103:F103"/>
    <mergeCell ref="A105:F106"/>
    <mergeCell ref="G103:I103"/>
    <mergeCell ref="J103:L103"/>
    <mergeCell ref="A104:F104"/>
    <mergeCell ref="G104:I104"/>
    <mergeCell ref="J104:L104"/>
    <mergeCell ref="A112:L112"/>
    <mergeCell ref="G105:I106"/>
    <mergeCell ref="J105:L106"/>
    <mergeCell ref="A109:L109"/>
    <mergeCell ref="A108:F108"/>
    <mergeCell ref="A111:L111"/>
    <mergeCell ref="A110:L110"/>
    <mergeCell ref="Y115:Y116"/>
    <mergeCell ref="U115:U116"/>
    <mergeCell ref="P113:W113"/>
    <mergeCell ref="F113:G116"/>
    <mergeCell ref="H113:O113"/>
    <mergeCell ref="L115:L116"/>
    <mergeCell ref="M115:M116"/>
    <mergeCell ref="N115:O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F119:G119"/>
    <mergeCell ref="J119:K119"/>
    <mergeCell ref="R119:S119"/>
    <mergeCell ref="Z118:AA118"/>
    <mergeCell ref="Q115:Q116"/>
    <mergeCell ref="R115:S116"/>
    <mergeCell ref="T115:T116"/>
    <mergeCell ref="Z115:AA116"/>
    <mergeCell ref="Z117:AA117"/>
    <mergeCell ref="V115:W115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A123:D123"/>
    <mergeCell ref="F123:G123"/>
    <mergeCell ref="J123:K123"/>
    <mergeCell ref="R123:S123"/>
    <mergeCell ref="Z120:AA120"/>
    <mergeCell ref="A121:D121"/>
    <mergeCell ref="F121:G121"/>
    <mergeCell ref="J121:K121"/>
    <mergeCell ref="R121:S121"/>
    <mergeCell ref="Z121:AA121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A151:D151"/>
    <mergeCell ref="F151:G151"/>
    <mergeCell ref="J151:K151"/>
    <mergeCell ref="R151:S151"/>
    <mergeCell ref="A150:D150"/>
    <mergeCell ref="Z148:AA148"/>
    <mergeCell ref="A149:D149"/>
    <mergeCell ref="F149:G149"/>
    <mergeCell ref="J149:K149"/>
    <mergeCell ref="R149:S149"/>
    <mergeCell ref="G156:Q156"/>
    <mergeCell ref="G157:J159"/>
    <mergeCell ref="Z152:AA152"/>
    <mergeCell ref="F150:G150"/>
    <mergeCell ref="J150:K150"/>
    <mergeCell ref="R150:S150"/>
    <mergeCell ref="Z150:AA150"/>
    <mergeCell ref="Z151:AA151"/>
    <mergeCell ref="A152:D152"/>
    <mergeCell ref="F152:G152"/>
    <mergeCell ref="J152:K152"/>
    <mergeCell ref="R152:S152"/>
    <mergeCell ref="A153:Y153"/>
    <mergeCell ref="K158:N159"/>
    <mergeCell ref="O158:Q159"/>
    <mergeCell ref="K157:Q157"/>
    <mergeCell ref="A154:O154"/>
    <mergeCell ref="A155:O155"/>
    <mergeCell ref="G160:H160"/>
    <mergeCell ref="K160:L160"/>
    <mergeCell ref="A166:D166"/>
    <mergeCell ref="G166:H166"/>
    <mergeCell ref="K166:L166"/>
    <mergeCell ref="A156:D160"/>
    <mergeCell ref="E156:E160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G164:H164"/>
    <mergeCell ref="K164:L164"/>
    <mergeCell ref="A165:D165"/>
    <mergeCell ref="G165:H165"/>
    <mergeCell ref="K165:L165"/>
    <mergeCell ref="A173:D173"/>
    <mergeCell ref="F173:I173"/>
    <mergeCell ref="B170:L170"/>
    <mergeCell ref="B171:L171"/>
    <mergeCell ref="A164:D164"/>
    <mergeCell ref="A174:D174"/>
    <mergeCell ref="F174:I174"/>
    <mergeCell ref="A175:D175"/>
    <mergeCell ref="B172:L172"/>
    <mergeCell ref="F175:I175"/>
    <mergeCell ref="A176:D176"/>
    <mergeCell ref="F176:I176"/>
    <mergeCell ref="A177:D177"/>
    <mergeCell ref="F177:I177"/>
    <mergeCell ref="A186:D186"/>
    <mergeCell ref="F186:I186"/>
    <mergeCell ref="A178:D178"/>
    <mergeCell ref="F178:I178"/>
    <mergeCell ref="A181:J181"/>
    <mergeCell ref="A179:D179"/>
    <mergeCell ref="A185:D185"/>
    <mergeCell ref="F185:I185"/>
    <mergeCell ref="C191:H191"/>
    <mergeCell ref="I191:J191"/>
    <mergeCell ref="A188:F188"/>
    <mergeCell ref="G188:J188"/>
    <mergeCell ref="C189:D189"/>
    <mergeCell ref="F179:I179"/>
    <mergeCell ref="A183:D183"/>
    <mergeCell ref="F189:G189"/>
    <mergeCell ref="I189:J189"/>
    <mergeCell ref="A190:C190"/>
    <mergeCell ref="D190:H190"/>
    <mergeCell ref="I190:J190"/>
    <mergeCell ref="A182:D182"/>
    <mergeCell ref="F182:I182"/>
    <mergeCell ref="F183:I183"/>
    <mergeCell ref="A184:D184"/>
    <mergeCell ref="F184:I18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4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43">
      <selection activeCell="K178" sqref="K178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173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155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156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444" t="s">
        <v>13</v>
      </c>
      <c r="B17" s="445"/>
      <c r="C17" s="445"/>
      <c r="D17" s="445"/>
      <c r="E17" s="445"/>
      <c r="F17" s="445"/>
      <c r="G17" s="445"/>
      <c r="H17" s="450"/>
      <c r="I17" s="454" t="s">
        <v>14</v>
      </c>
      <c r="J17" s="455"/>
      <c r="K17" s="456"/>
      <c r="L17" s="457"/>
    </row>
    <row r="18" spans="1:12" ht="15" thickBot="1">
      <c r="A18" s="446"/>
      <c r="B18" s="447"/>
      <c r="C18" s="447"/>
      <c r="D18" s="451"/>
      <c r="E18" s="451"/>
      <c r="F18" s="451"/>
      <c r="G18" s="451"/>
      <c r="H18" s="452"/>
      <c r="I18" s="454"/>
      <c r="J18" s="455"/>
      <c r="K18" s="456"/>
      <c r="L18" s="458"/>
    </row>
    <row r="19" spans="1:12" ht="15" thickBot="1">
      <c r="A19" s="446"/>
      <c r="B19" s="447"/>
      <c r="C19" s="447"/>
      <c r="D19" s="451"/>
      <c r="E19" s="451"/>
      <c r="F19" s="451"/>
      <c r="G19" s="451"/>
      <c r="H19" s="452"/>
      <c r="I19" s="446"/>
      <c r="J19" s="451"/>
      <c r="K19" s="452"/>
      <c r="L19" s="150"/>
    </row>
    <row r="20" spans="1:12" ht="15" thickBot="1">
      <c r="A20" s="446"/>
      <c r="B20" s="447"/>
      <c r="C20" s="447"/>
      <c r="D20" s="451"/>
      <c r="E20" s="451"/>
      <c r="F20" s="451"/>
      <c r="G20" s="451"/>
      <c r="H20" s="452"/>
      <c r="I20" s="446"/>
      <c r="J20" s="451"/>
      <c r="K20" s="452"/>
      <c r="L20" s="150"/>
    </row>
    <row r="21" spans="1:12" ht="15" thickBot="1">
      <c r="A21" s="448"/>
      <c r="B21" s="449"/>
      <c r="C21" s="449"/>
      <c r="D21" s="449"/>
      <c r="E21" s="449"/>
      <c r="F21" s="449"/>
      <c r="G21" s="449"/>
      <c r="H21" s="453"/>
      <c r="I21" s="454"/>
      <c r="J21" s="455"/>
      <c r="K21" s="456"/>
      <c r="L21" s="151"/>
    </row>
    <row r="22" spans="1:12" ht="15" thickBot="1">
      <c r="A22" s="438" t="s">
        <v>15</v>
      </c>
      <c r="B22" s="439"/>
      <c r="C22" s="439"/>
      <c r="D22" s="439"/>
      <c r="E22" s="439"/>
      <c r="F22" s="439"/>
      <c r="G22" s="439"/>
      <c r="H22" s="440"/>
      <c r="I22" s="441"/>
      <c r="J22" s="442"/>
      <c r="K22" s="443"/>
      <c r="L22" s="152"/>
    </row>
    <row r="23" spans="1:12" ht="15" thickBot="1">
      <c r="A23" s="438" t="s">
        <v>16</v>
      </c>
      <c r="B23" s="439"/>
      <c r="C23" s="439"/>
      <c r="D23" s="439"/>
      <c r="E23" s="439"/>
      <c r="F23" s="439"/>
      <c r="G23" s="439"/>
      <c r="H23" s="440"/>
      <c r="I23" s="459" t="s">
        <v>17</v>
      </c>
      <c r="J23" s="460"/>
      <c r="K23" s="461"/>
      <c r="L23" s="152">
        <v>383</v>
      </c>
    </row>
    <row r="24" spans="1:12" ht="48" customHeight="1" thickBot="1">
      <c r="A24" s="438" t="s">
        <v>18</v>
      </c>
      <c r="B24" s="439"/>
      <c r="C24" s="439"/>
      <c r="D24" s="462"/>
      <c r="E24" s="462"/>
      <c r="F24" s="462"/>
      <c r="G24" s="462"/>
      <c r="H24" s="462"/>
      <c r="I24" s="462"/>
      <c r="J24" s="462"/>
      <c r="K24" s="462"/>
      <c r="L24" s="463"/>
    </row>
    <row r="25" spans="1:12" ht="33" customHeight="1" thickBot="1">
      <c r="A25" s="438" t="s">
        <v>19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40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470" t="s">
        <v>131</v>
      </c>
      <c r="B29" s="471"/>
      <c r="C29" s="471"/>
      <c r="D29" s="471"/>
      <c r="E29" s="471"/>
      <c r="F29" s="471"/>
      <c r="G29" s="471"/>
      <c r="H29" s="472"/>
      <c r="I29" s="473"/>
      <c r="J29" s="474"/>
      <c r="K29" s="474"/>
      <c r="L29" s="475"/>
    </row>
    <row r="30" spans="1:12" ht="15" thickBot="1">
      <c r="A30" s="479" t="s">
        <v>21</v>
      </c>
      <c r="B30" s="480"/>
      <c r="C30" s="480"/>
      <c r="D30" s="480"/>
      <c r="E30" s="480"/>
      <c r="F30" s="480"/>
      <c r="G30" s="480"/>
      <c r="H30" s="481"/>
      <c r="I30" s="476"/>
      <c r="J30" s="477"/>
      <c r="K30" s="477"/>
      <c r="L30" s="478"/>
    </row>
    <row r="31" spans="1:12" ht="15" thickBot="1">
      <c r="A31" s="464" t="s">
        <v>22</v>
      </c>
      <c r="B31" s="465"/>
      <c r="C31" s="465"/>
      <c r="D31" s="465"/>
      <c r="E31" s="465"/>
      <c r="F31" s="465"/>
      <c r="G31" s="465"/>
      <c r="H31" s="466"/>
      <c r="I31" s="467"/>
      <c r="J31" s="468"/>
      <c r="K31" s="468"/>
      <c r="L31" s="469"/>
    </row>
    <row r="32" spans="1:12" ht="15" thickBot="1">
      <c r="A32" s="464" t="s">
        <v>23</v>
      </c>
      <c r="B32" s="465"/>
      <c r="C32" s="465"/>
      <c r="D32" s="465"/>
      <c r="E32" s="465"/>
      <c r="F32" s="465"/>
      <c r="G32" s="465"/>
      <c r="H32" s="466"/>
      <c r="I32" s="467"/>
      <c r="J32" s="468"/>
      <c r="K32" s="468"/>
      <c r="L32" s="469"/>
    </row>
    <row r="33" spans="1:12" ht="18" customHeight="1" thickBot="1">
      <c r="A33" s="438" t="s">
        <v>24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40"/>
    </row>
    <row r="34" spans="1:12" ht="15" thickBot="1">
      <c r="A34" s="438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40"/>
    </row>
    <row r="35" spans="1:12" ht="15" thickBot="1">
      <c r="A35" s="438" t="s">
        <v>25</v>
      </c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40"/>
    </row>
    <row r="36" spans="1:12" ht="15" thickBot="1">
      <c r="A36" s="438"/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40"/>
    </row>
    <row r="37" spans="1:12" ht="14.25">
      <c r="A37" s="482" t="s">
        <v>26</v>
      </c>
      <c r="B37" s="483"/>
      <c r="C37" s="483"/>
      <c r="D37" s="483"/>
      <c r="E37" s="483"/>
      <c r="F37" s="483"/>
      <c r="G37" s="483"/>
      <c r="H37" s="484"/>
      <c r="I37" s="444"/>
      <c r="J37" s="445"/>
      <c r="K37" s="445"/>
      <c r="L37" s="450"/>
    </row>
    <row r="38" spans="1:12" ht="15" thickBot="1">
      <c r="A38" s="485"/>
      <c r="B38" s="486"/>
      <c r="C38" s="486"/>
      <c r="D38" s="486"/>
      <c r="E38" s="486"/>
      <c r="F38" s="486"/>
      <c r="G38" s="486"/>
      <c r="H38" s="487"/>
      <c r="I38" s="448"/>
      <c r="J38" s="449"/>
      <c r="K38" s="449"/>
      <c r="L38" s="453"/>
    </row>
    <row r="39" spans="1:12" ht="14.25">
      <c r="A39" s="482" t="s">
        <v>27</v>
      </c>
      <c r="B39" s="483"/>
      <c r="C39" s="483"/>
      <c r="D39" s="483"/>
      <c r="E39" s="483"/>
      <c r="F39" s="483"/>
      <c r="G39" s="483"/>
      <c r="H39" s="484"/>
      <c r="I39" s="444"/>
      <c r="J39" s="445"/>
      <c r="K39" s="445"/>
      <c r="L39" s="450"/>
    </row>
    <row r="40" spans="1:12" ht="15" thickBot="1">
      <c r="A40" s="485"/>
      <c r="B40" s="486"/>
      <c r="C40" s="486"/>
      <c r="D40" s="486"/>
      <c r="E40" s="486"/>
      <c r="F40" s="486"/>
      <c r="G40" s="486"/>
      <c r="H40" s="487"/>
      <c r="I40" s="448"/>
      <c r="J40" s="449"/>
      <c r="K40" s="449"/>
      <c r="L40" s="453"/>
    </row>
    <row r="41" spans="1:12" ht="14.25">
      <c r="A41" s="482" t="s">
        <v>28</v>
      </c>
      <c r="B41" s="483"/>
      <c r="C41" s="483"/>
      <c r="D41" s="483"/>
      <c r="E41" s="483"/>
      <c r="F41" s="483"/>
      <c r="G41" s="483"/>
      <c r="H41" s="484"/>
      <c r="I41" s="444"/>
      <c r="J41" s="445"/>
      <c r="K41" s="445"/>
      <c r="L41" s="450"/>
    </row>
    <row r="42" spans="1:12" ht="15" thickBot="1">
      <c r="A42" s="485"/>
      <c r="B42" s="486"/>
      <c r="C42" s="486"/>
      <c r="D42" s="486"/>
      <c r="E42" s="486"/>
      <c r="F42" s="486"/>
      <c r="G42" s="486"/>
      <c r="H42" s="487"/>
      <c r="I42" s="448"/>
      <c r="J42" s="449"/>
      <c r="K42" s="449"/>
      <c r="L42" s="453"/>
    </row>
    <row r="43" spans="1:12" ht="15" thickBot="1">
      <c r="A43" s="464" t="s">
        <v>29</v>
      </c>
      <c r="B43" s="465"/>
      <c r="C43" s="465"/>
      <c r="D43" s="465"/>
      <c r="E43" s="465"/>
      <c r="F43" s="465"/>
      <c r="G43" s="465"/>
      <c r="H43" s="466"/>
      <c r="I43" s="438"/>
      <c r="J43" s="439"/>
      <c r="K43" s="439"/>
      <c r="L43" s="440"/>
    </row>
    <row r="44" spans="1:12" ht="15" thickBot="1">
      <c r="A44" s="464" t="s">
        <v>30</v>
      </c>
      <c r="B44" s="465"/>
      <c r="C44" s="465"/>
      <c r="D44" s="465"/>
      <c r="E44" s="465"/>
      <c r="F44" s="465"/>
      <c r="G44" s="465"/>
      <c r="H44" s="466"/>
      <c r="I44" s="438"/>
      <c r="J44" s="439"/>
      <c r="K44" s="439"/>
      <c r="L44" s="440"/>
    </row>
    <row r="45" spans="1:12" ht="14.25">
      <c r="A45" s="482" t="s">
        <v>31</v>
      </c>
      <c r="B45" s="483"/>
      <c r="C45" s="483"/>
      <c r="D45" s="483"/>
      <c r="E45" s="483"/>
      <c r="F45" s="483"/>
      <c r="G45" s="483"/>
      <c r="H45" s="484"/>
      <c r="I45" s="444"/>
      <c r="J45" s="445"/>
      <c r="K45" s="445"/>
      <c r="L45" s="450"/>
    </row>
    <row r="46" spans="1:12" ht="15" thickBot="1">
      <c r="A46" s="485"/>
      <c r="B46" s="486"/>
      <c r="C46" s="486"/>
      <c r="D46" s="486"/>
      <c r="E46" s="486"/>
      <c r="F46" s="486"/>
      <c r="G46" s="486"/>
      <c r="H46" s="487"/>
      <c r="I46" s="448"/>
      <c r="J46" s="449"/>
      <c r="K46" s="449"/>
      <c r="L46" s="453"/>
    </row>
    <row r="47" spans="1:12" ht="14.25">
      <c r="A47" s="482" t="s">
        <v>32</v>
      </c>
      <c r="B47" s="483"/>
      <c r="C47" s="483"/>
      <c r="D47" s="483"/>
      <c r="E47" s="483"/>
      <c r="F47" s="483"/>
      <c r="G47" s="483"/>
      <c r="H47" s="484"/>
      <c r="I47" s="444"/>
      <c r="J47" s="445"/>
      <c r="K47" s="445"/>
      <c r="L47" s="450"/>
    </row>
    <row r="48" spans="1:12" ht="15" thickBot="1">
      <c r="A48" s="485" t="s">
        <v>33</v>
      </c>
      <c r="B48" s="486"/>
      <c r="C48" s="486"/>
      <c r="D48" s="486"/>
      <c r="E48" s="486"/>
      <c r="F48" s="486"/>
      <c r="G48" s="486"/>
      <c r="H48" s="487"/>
      <c r="I48" s="448"/>
      <c r="J48" s="449"/>
      <c r="K48" s="449"/>
      <c r="L48" s="453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4953647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544344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>
        <v>4953647</v>
      </c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>
        <v>544344</v>
      </c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>
        <v>4953647</v>
      </c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>
        <v>544344</v>
      </c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170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473"/>
      <c r="H92" s="474"/>
      <c r="I92" s="475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476"/>
      <c r="H93" s="477"/>
      <c r="I93" s="478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438"/>
      <c r="H94" s="439"/>
      <c r="I94" s="440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438"/>
      <c r="H95" s="439"/>
      <c r="I95" s="440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488"/>
      <c r="H96" s="489"/>
      <c r="I96" s="490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491"/>
      <c r="H97" s="492"/>
      <c r="I97" s="493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488"/>
      <c r="H98" s="489"/>
      <c r="I98" s="490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491"/>
      <c r="H99" s="492"/>
      <c r="I99" s="493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488"/>
      <c r="H100" s="489"/>
      <c r="I100" s="490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491"/>
      <c r="H101" s="492"/>
      <c r="I101" s="493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494"/>
      <c r="H102" s="495"/>
      <c r="I102" s="49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488"/>
      <c r="H103" s="489"/>
      <c r="I103" s="490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488"/>
      <c r="H104" s="489"/>
      <c r="I104" s="490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491"/>
      <c r="H105" s="492"/>
      <c r="I105" s="493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497"/>
      <c r="H106" s="498"/>
      <c r="I106" s="49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491"/>
      <c r="H107" s="492"/>
      <c r="I107" s="493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488"/>
      <c r="H108" s="489"/>
      <c r="I108" s="490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168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5497991</v>
      </c>
      <c r="I118" s="67">
        <f>SUM(I121)</f>
        <v>4953647</v>
      </c>
      <c r="J118" s="346">
        <f>SUM(J125)</f>
        <v>0</v>
      </c>
      <c r="K118" s="347"/>
      <c r="L118" s="68"/>
      <c r="M118" s="69"/>
      <c r="N118" s="70">
        <f>SUM(N121+N122)</f>
        <v>544344</v>
      </c>
      <c r="O118" s="19"/>
      <c r="P118" s="1">
        <f>SUM(P119+P121+P122+P125)</f>
        <v>5497991</v>
      </c>
      <c r="Q118" s="67">
        <f>SUM(Q121)</f>
        <v>4953647</v>
      </c>
      <c r="R118" s="346">
        <f>SUM(R125)</f>
        <v>0</v>
      </c>
      <c r="S118" s="347"/>
      <c r="T118" s="68"/>
      <c r="U118" s="69"/>
      <c r="V118" s="70">
        <f>SUM(V121+V122)</f>
        <v>544344</v>
      </c>
      <c r="W118" s="19"/>
      <c r="X118" s="1">
        <f>SUM(X119+X121+X122+X125)</f>
        <v>5497991</v>
      </c>
      <c r="Y118" s="67">
        <f>SUM(Y121)</f>
        <v>4953647</v>
      </c>
      <c r="Z118" s="346">
        <f>SUM(Z125)</f>
        <v>0</v>
      </c>
      <c r="AA118" s="347"/>
      <c r="AB118" s="68"/>
      <c r="AC118" s="69"/>
      <c r="AD118" s="70">
        <f>SUM(AD121+AD122)</f>
        <v>544344</v>
      </c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146" t="s">
        <v>116</v>
      </c>
      <c r="R119" s="208" t="s">
        <v>116</v>
      </c>
      <c r="S119" s="209"/>
      <c r="T119" s="55" t="s">
        <v>116</v>
      </c>
      <c r="U119" s="69" t="s">
        <v>116</v>
      </c>
      <c r="V119" s="70"/>
      <c r="W119" s="19" t="s">
        <v>116</v>
      </c>
      <c r="X119" s="25"/>
      <c r="Y119" s="146" t="s">
        <v>116</v>
      </c>
      <c r="Z119" s="208" t="s">
        <v>116</v>
      </c>
      <c r="AA119" s="209"/>
      <c r="AB119" s="55" t="s">
        <v>116</v>
      </c>
      <c r="AC119" s="69" t="s">
        <v>116</v>
      </c>
      <c r="AD119" s="70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146"/>
      <c r="R120" s="208"/>
      <c r="S120" s="209"/>
      <c r="T120" s="55"/>
      <c r="U120" s="69"/>
      <c r="V120" s="70"/>
      <c r="W120" s="19"/>
      <c r="X120" s="25"/>
      <c r="Y120" s="146"/>
      <c r="Z120" s="208"/>
      <c r="AA120" s="209"/>
      <c r="AB120" s="55"/>
      <c r="AC120" s="69"/>
      <c r="AD120" s="70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5497991</v>
      </c>
      <c r="I121" s="66">
        <v>4953647</v>
      </c>
      <c r="J121" s="208" t="s">
        <v>116</v>
      </c>
      <c r="K121" s="209"/>
      <c r="L121" s="55" t="s">
        <v>116</v>
      </c>
      <c r="M121" s="69"/>
      <c r="N121" s="70">
        <v>544344</v>
      </c>
      <c r="O121" s="19"/>
      <c r="P121" s="25">
        <f>SUM(Q121+U121+V121)</f>
        <v>5497991</v>
      </c>
      <c r="Q121" s="146">
        <v>4953647</v>
      </c>
      <c r="R121" s="208" t="s">
        <v>116</v>
      </c>
      <c r="S121" s="209"/>
      <c r="T121" s="55" t="s">
        <v>116</v>
      </c>
      <c r="U121" s="69"/>
      <c r="V121" s="70">
        <v>544344</v>
      </c>
      <c r="W121" s="19"/>
      <c r="X121" s="25">
        <f>SUM(Y121+AC121+AD121)</f>
        <v>5497991</v>
      </c>
      <c r="Y121" s="146">
        <v>4953647</v>
      </c>
      <c r="Z121" s="208" t="s">
        <v>116</v>
      </c>
      <c r="AA121" s="209"/>
      <c r="AB121" s="55" t="s">
        <v>116</v>
      </c>
      <c r="AC121" s="69"/>
      <c r="AD121" s="70">
        <v>544344</v>
      </c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0</v>
      </c>
      <c r="I122" s="66"/>
      <c r="J122" s="208" t="s">
        <v>116</v>
      </c>
      <c r="K122" s="209"/>
      <c r="L122" s="55" t="s">
        <v>116</v>
      </c>
      <c r="M122" s="69"/>
      <c r="N122" s="82"/>
      <c r="O122" s="19"/>
      <c r="P122" s="25">
        <f>SUM(Q122+U122+V122)</f>
        <v>0</v>
      </c>
      <c r="Q122" s="146"/>
      <c r="R122" s="208" t="s">
        <v>116</v>
      </c>
      <c r="S122" s="209"/>
      <c r="T122" s="55" t="s">
        <v>116</v>
      </c>
      <c r="U122" s="69"/>
      <c r="V122" s="82"/>
      <c r="W122" s="19"/>
      <c r="X122" s="25">
        <f>SUM(Y122+AC122+AD122)</f>
        <v>0</v>
      </c>
      <c r="Y122" s="146"/>
      <c r="Z122" s="208" t="s">
        <v>116</v>
      </c>
      <c r="AA122" s="209"/>
      <c r="AB122" s="55" t="s">
        <v>116</v>
      </c>
      <c r="AC122" s="69"/>
      <c r="AD122" s="82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146" t="s">
        <v>116</v>
      </c>
      <c r="R123" s="208" t="s">
        <v>116</v>
      </c>
      <c r="S123" s="209"/>
      <c r="T123" s="55" t="s">
        <v>116</v>
      </c>
      <c r="U123" s="69" t="s">
        <v>116</v>
      </c>
      <c r="V123" s="70"/>
      <c r="W123" s="19" t="s">
        <v>116</v>
      </c>
      <c r="X123" s="25"/>
      <c r="Y123" s="146" t="s">
        <v>116</v>
      </c>
      <c r="Z123" s="208" t="s">
        <v>116</v>
      </c>
      <c r="AA123" s="209"/>
      <c r="AB123" s="55" t="s">
        <v>116</v>
      </c>
      <c r="AC123" s="69" t="s">
        <v>116</v>
      </c>
      <c r="AD123" s="70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146" t="s">
        <v>116</v>
      </c>
      <c r="R124" s="208" t="s">
        <v>116</v>
      </c>
      <c r="S124" s="209"/>
      <c r="T124" s="55" t="s">
        <v>116</v>
      </c>
      <c r="U124" s="69" t="s">
        <v>116</v>
      </c>
      <c r="V124" s="70"/>
      <c r="W124" s="19" t="s">
        <v>116</v>
      </c>
      <c r="X124" s="25"/>
      <c r="Y124" s="146" t="s">
        <v>116</v>
      </c>
      <c r="Z124" s="208" t="s">
        <v>116</v>
      </c>
      <c r="AA124" s="209"/>
      <c r="AB124" s="55" t="s">
        <v>116</v>
      </c>
      <c r="AC124" s="69" t="s">
        <v>116</v>
      </c>
      <c r="AD124" s="70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0</v>
      </c>
      <c r="I125" s="66" t="s">
        <v>116</v>
      </c>
      <c r="J125" s="208">
        <v>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>
        <f>SUM(R125+T125)</f>
        <v>0</v>
      </c>
      <c r="Q125" s="146" t="s">
        <v>116</v>
      </c>
      <c r="R125" s="208">
        <v>0</v>
      </c>
      <c r="S125" s="209"/>
      <c r="T125" s="55"/>
      <c r="U125" s="69" t="s">
        <v>116</v>
      </c>
      <c r="V125" s="70" t="s">
        <v>116</v>
      </c>
      <c r="W125" s="19" t="s">
        <v>116</v>
      </c>
      <c r="X125" s="25">
        <f>SUM(Z125+AB125)</f>
        <v>0</v>
      </c>
      <c r="Y125" s="146" t="s">
        <v>116</v>
      </c>
      <c r="Z125" s="208">
        <v>0</v>
      </c>
      <c r="AA125" s="209"/>
      <c r="AB125" s="55"/>
      <c r="AC125" s="69" t="s">
        <v>116</v>
      </c>
      <c r="AD125" s="70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146" t="s">
        <v>116</v>
      </c>
      <c r="R126" s="208" t="s">
        <v>116</v>
      </c>
      <c r="S126" s="209"/>
      <c r="T126" s="55" t="s">
        <v>116</v>
      </c>
      <c r="U126" s="69" t="s">
        <v>116</v>
      </c>
      <c r="V126" s="70"/>
      <c r="W126" s="19"/>
      <c r="X126" s="25"/>
      <c r="Y126" s="146" t="s">
        <v>116</v>
      </c>
      <c r="Z126" s="208" t="s">
        <v>116</v>
      </c>
      <c r="AA126" s="209"/>
      <c r="AB126" s="55" t="s">
        <v>116</v>
      </c>
      <c r="AC126" s="69" t="s">
        <v>116</v>
      </c>
      <c r="AD126" s="70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146" t="s">
        <v>116</v>
      </c>
      <c r="R127" s="208" t="s">
        <v>116</v>
      </c>
      <c r="S127" s="209"/>
      <c r="T127" s="55" t="s">
        <v>116</v>
      </c>
      <c r="U127" s="69" t="s">
        <v>116</v>
      </c>
      <c r="V127" s="70"/>
      <c r="W127" s="19" t="s">
        <v>116</v>
      </c>
      <c r="X127" s="25"/>
      <c r="Y127" s="146" t="s">
        <v>116</v>
      </c>
      <c r="Z127" s="208" t="s">
        <v>116</v>
      </c>
      <c r="AA127" s="209"/>
      <c r="AB127" s="55" t="s">
        <v>116</v>
      </c>
      <c r="AC127" s="69" t="s">
        <v>116</v>
      </c>
      <c r="AD127" s="70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70"/>
      <c r="O128" s="19"/>
      <c r="P128" s="25"/>
      <c r="Q128" s="146"/>
      <c r="R128" s="208"/>
      <c r="S128" s="209"/>
      <c r="T128" s="55"/>
      <c r="U128" s="69"/>
      <c r="V128" s="70"/>
      <c r="W128" s="19"/>
      <c r="X128" s="25"/>
      <c r="Y128" s="146"/>
      <c r="Z128" s="208"/>
      <c r="AA128" s="209"/>
      <c r="AB128" s="55"/>
      <c r="AC128" s="69"/>
      <c r="AD128" s="70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5497991</v>
      </c>
      <c r="I129" s="25">
        <f>SUM(I130+I134+I139+I141+I142)</f>
        <v>4953647</v>
      </c>
      <c r="J129" s="500">
        <v>0</v>
      </c>
      <c r="K129" s="501"/>
      <c r="L129" s="83"/>
      <c r="M129" s="84"/>
      <c r="N129" s="25">
        <f>SUM(N130+N134+N139+N141+N142)</f>
        <v>544344</v>
      </c>
      <c r="O129" s="85"/>
      <c r="P129" s="25">
        <f>SUM(P130+P134+P139+P141+P142)</f>
        <v>5497991</v>
      </c>
      <c r="Q129" s="25">
        <f>SUM(Q130+Q134+Q139+Q141+Q142)</f>
        <v>4953647</v>
      </c>
      <c r="R129" s="500">
        <v>0</v>
      </c>
      <c r="S129" s="501"/>
      <c r="T129" s="83"/>
      <c r="U129" s="84"/>
      <c r="V129" s="25">
        <f>SUM(V130+V134+V139+V141+V142)</f>
        <v>544344</v>
      </c>
      <c r="W129" s="85"/>
      <c r="X129" s="25">
        <f>SUM(X130+X134+X139+X141+X142)</f>
        <v>5497991</v>
      </c>
      <c r="Y129" s="25">
        <f>SUM(Y130+Y134+Y139+Y141+Y142)</f>
        <v>4953647</v>
      </c>
      <c r="Z129" s="500">
        <v>0</v>
      </c>
      <c r="AA129" s="501"/>
      <c r="AB129" s="83"/>
      <c r="AC129" s="84"/>
      <c r="AD129" s="25">
        <f>SUM(AD130+AD134+AD139+AD141+AD142)</f>
        <v>544344</v>
      </c>
      <c r="AE129" s="85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3729211</v>
      </c>
      <c r="I130" s="25">
        <f>SUM(I131:I132)</f>
        <v>3729211</v>
      </c>
      <c r="J130" s="208"/>
      <c r="K130" s="209"/>
      <c r="L130" s="55"/>
      <c r="M130" s="69"/>
      <c r="N130" s="70"/>
      <c r="O130" s="19"/>
      <c r="P130" s="25">
        <f>SUM(P131:P132)</f>
        <v>3729211</v>
      </c>
      <c r="Q130" s="25">
        <f>SUM(Q131:Q132)</f>
        <v>3729211</v>
      </c>
      <c r="R130" s="208"/>
      <c r="S130" s="209"/>
      <c r="T130" s="55"/>
      <c r="U130" s="69"/>
      <c r="V130" s="70"/>
      <c r="W130" s="19"/>
      <c r="X130" s="25">
        <f>SUM(X131:X132)</f>
        <v>3729211</v>
      </c>
      <c r="Y130" s="25">
        <f>SUM(Y131:Y132)</f>
        <v>3729211</v>
      </c>
      <c r="Z130" s="208"/>
      <c r="AA130" s="209"/>
      <c r="AB130" s="55"/>
      <c r="AC130" s="69"/>
      <c r="AD130" s="70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3729211</v>
      </c>
      <c r="I131" s="66">
        <v>3729211</v>
      </c>
      <c r="J131" s="208"/>
      <c r="K131" s="209"/>
      <c r="L131" s="55"/>
      <c r="M131" s="69"/>
      <c r="N131" s="70"/>
      <c r="O131" s="19"/>
      <c r="P131" s="25">
        <f>SUM(Q131+U131+V131)</f>
        <v>3729211</v>
      </c>
      <c r="Q131" s="146">
        <v>3729211</v>
      </c>
      <c r="R131" s="208"/>
      <c r="S131" s="209"/>
      <c r="T131" s="55"/>
      <c r="U131" s="69"/>
      <c r="V131" s="70"/>
      <c r="W131" s="19"/>
      <c r="X131" s="25">
        <f>SUM(Y131+AC131+AD131)</f>
        <v>3729211</v>
      </c>
      <c r="Y131" s="146">
        <v>3729211</v>
      </c>
      <c r="Z131" s="208"/>
      <c r="AA131" s="209"/>
      <c r="AB131" s="55"/>
      <c r="AC131" s="69"/>
      <c r="AD131" s="70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146"/>
      <c r="R132" s="208"/>
      <c r="S132" s="209"/>
      <c r="T132" s="55"/>
      <c r="U132" s="69"/>
      <c r="V132" s="70"/>
      <c r="W132" s="19"/>
      <c r="X132" s="25"/>
      <c r="Y132" s="146"/>
      <c r="Z132" s="208"/>
      <c r="AA132" s="209"/>
      <c r="AB132" s="55"/>
      <c r="AC132" s="69"/>
      <c r="AD132" s="70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146"/>
      <c r="R133" s="208"/>
      <c r="S133" s="209"/>
      <c r="T133" s="55"/>
      <c r="U133" s="69"/>
      <c r="V133" s="70"/>
      <c r="W133" s="19"/>
      <c r="X133" s="25"/>
      <c r="Y133" s="146"/>
      <c r="Z133" s="208"/>
      <c r="AA133" s="209"/>
      <c r="AB133" s="55"/>
      <c r="AC133" s="69"/>
      <c r="AD133" s="70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21854</v>
      </c>
      <c r="I134" s="66">
        <f>SUM(I136:I138)</f>
        <v>21854</v>
      </c>
      <c r="J134" s="208"/>
      <c r="K134" s="209"/>
      <c r="L134" s="55"/>
      <c r="M134" s="69"/>
      <c r="N134" s="70"/>
      <c r="O134" s="19"/>
      <c r="P134" s="25">
        <f>SUM(Q134+U134+V134)</f>
        <v>21854</v>
      </c>
      <c r="Q134" s="146">
        <f>SUM(Q136:Q138)</f>
        <v>21854</v>
      </c>
      <c r="R134" s="208"/>
      <c r="S134" s="209"/>
      <c r="T134" s="55"/>
      <c r="U134" s="69"/>
      <c r="V134" s="70"/>
      <c r="W134" s="19"/>
      <c r="X134" s="25">
        <f>SUM(Y134+AC134+AD134)</f>
        <v>21854</v>
      </c>
      <c r="Y134" s="146">
        <f>SUM(Y136:Y138)</f>
        <v>21854</v>
      </c>
      <c r="Z134" s="208"/>
      <c r="AA134" s="209"/>
      <c r="AB134" s="55"/>
      <c r="AC134" s="69"/>
      <c r="AD134" s="70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146"/>
      <c r="R135" s="208"/>
      <c r="S135" s="209"/>
      <c r="T135" s="55"/>
      <c r="U135" s="69"/>
      <c r="V135" s="70"/>
      <c r="W135" s="19"/>
      <c r="X135" s="25"/>
      <c r="Y135" s="146"/>
      <c r="Z135" s="208"/>
      <c r="AA135" s="209"/>
      <c r="AB135" s="55"/>
      <c r="AC135" s="69"/>
      <c r="AD135" s="70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21854</v>
      </c>
      <c r="I136" s="66">
        <v>21854</v>
      </c>
      <c r="J136" s="208"/>
      <c r="K136" s="209"/>
      <c r="L136" s="55"/>
      <c r="M136" s="69"/>
      <c r="N136" s="70"/>
      <c r="O136" s="19"/>
      <c r="P136" s="25">
        <f>SUM(Q136+U136+V136)</f>
        <v>21854</v>
      </c>
      <c r="Q136" s="146">
        <v>21854</v>
      </c>
      <c r="R136" s="208"/>
      <c r="S136" s="209"/>
      <c r="T136" s="55"/>
      <c r="U136" s="69"/>
      <c r="V136" s="70"/>
      <c r="W136" s="19"/>
      <c r="X136" s="25">
        <f>SUM(Y136+AC136+AD136)</f>
        <v>21854</v>
      </c>
      <c r="Y136" s="146">
        <v>21854</v>
      </c>
      <c r="Z136" s="208"/>
      <c r="AA136" s="209"/>
      <c r="AB136" s="55"/>
      <c r="AC136" s="69"/>
      <c r="AD136" s="70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66">
        <v>0</v>
      </c>
      <c r="J137" s="208"/>
      <c r="K137" s="209"/>
      <c r="L137" s="55"/>
      <c r="M137" s="69"/>
      <c r="N137" s="70"/>
      <c r="O137" s="19"/>
      <c r="P137" s="25">
        <f>SUM(Q137+U137+V137)</f>
        <v>0</v>
      </c>
      <c r="Q137" s="146">
        <v>0</v>
      </c>
      <c r="R137" s="208"/>
      <c r="S137" s="209"/>
      <c r="T137" s="55"/>
      <c r="U137" s="69"/>
      <c r="V137" s="70"/>
      <c r="W137" s="19"/>
      <c r="X137" s="25">
        <f>SUM(Y137+AC137+AD137)</f>
        <v>0</v>
      </c>
      <c r="Y137" s="146">
        <v>0</v>
      </c>
      <c r="Z137" s="208"/>
      <c r="AA137" s="209"/>
      <c r="AB137" s="55"/>
      <c r="AC137" s="69"/>
      <c r="AD137" s="70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>
        <f>SUM(Q138+U138+V138)</f>
        <v>0</v>
      </c>
      <c r="Q138" s="146">
        <v>0</v>
      </c>
      <c r="R138" s="208"/>
      <c r="S138" s="209"/>
      <c r="T138" s="55"/>
      <c r="U138" s="69"/>
      <c r="V138" s="70"/>
      <c r="W138" s="19"/>
      <c r="X138" s="25">
        <f>SUM(Y138+AC138+AD138)</f>
        <v>0</v>
      </c>
      <c r="Y138" s="146">
        <v>0</v>
      </c>
      <c r="Z138" s="208"/>
      <c r="AA138" s="209"/>
      <c r="AB138" s="55"/>
      <c r="AC138" s="69"/>
      <c r="AD138" s="70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146"/>
      <c r="R139" s="208"/>
      <c r="S139" s="209"/>
      <c r="T139" s="55"/>
      <c r="U139" s="69"/>
      <c r="V139" s="70"/>
      <c r="W139" s="19"/>
      <c r="X139" s="25"/>
      <c r="Y139" s="146"/>
      <c r="Z139" s="208"/>
      <c r="AA139" s="209"/>
      <c r="AB139" s="55"/>
      <c r="AC139" s="69"/>
      <c r="AD139" s="70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146"/>
      <c r="R140" s="208"/>
      <c r="S140" s="209"/>
      <c r="T140" s="55"/>
      <c r="U140" s="69"/>
      <c r="V140" s="70"/>
      <c r="W140" s="19"/>
      <c r="X140" s="25"/>
      <c r="Y140" s="146"/>
      <c r="Z140" s="208"/>
      <c r="AA140" s="209"/>
      <c r="AB140" s="55"/>
      <c r="AC140" s="69"/>
      <c r="AD140" s="70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146"/>
      <c r="R141" s="208"/>
      <c r="S141" s="209"/>
      <c r="T141" s="55"/>
      <c r="U141" s="69"/>
      <c r="V141" s="70"/>
      <c r="W141" s="19"/>
      <c r="X141" s="25"/>
      <c r="Y141" s="146"/>
      <c r="Z141" s="208"/>
      <c r="AA141" s="209"/>
      <c r="AB141" s="55"/>
      <c r="AC141" s="69"/>
      <c r="AD141" s="70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1746926</v>
      </c>
      <c r="I142" s="66">
        <v>1202582</v>
      </c>
      <c r="J142" s="208">
        <v>0</v>
      </c>
      <c r="K142" s="209"/>
      <c r="L142" s="55"/>
      <c r="M142" s="69"/>
      <c r="N142" s="70">
        <v>544344</v>
      </c>
      <c r="O142" s="19"/>
      <c r="P142" s="25">
        <f>SUM(Q142+R142+V142)</f>
        <v>1746926</v>
      </c>
      <c r="Q142" s="146">
        <v>1202582</v>
      </c>
      <c r="R142" s="208">
        <v>0</v>
      </c>
      <c r="S142" s="209"/>
      <c r="T142" s="55"/>
      <c r="U142" s="69"/>
      <c r="V142" s="70">
        <v>544344</v>
      </c>
      <c r="W142" s="19"/>
      <c r="X142" s="25">
        <f>SUM(Y142+Z142+AD142)</f>
        <v>1746926</v>
      </c>
      <c r="Y142" s="146">
        <v>1202582</v>
      </c>
      <c r="Z142" s="208">
        <v>0</v>
      </c>
      <c r="AA142" s="209"/>
      <c r="AB142" s="55"/>
      <c r="AC142" s="69"/>
      <c r="AD142" s="70">
        <v>544344</v>
      </c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146"/>
      <c r="R143" s="208"/>
      <c r="S143" s="209"/>
      <c r="T143" s="55"/>
      <c r="U143" s="69"/>
      <c r="V143" s="70"/>
      <c r="W143" s="19"/>
      <c r="X143" s="25"/>
      <c r="Y143" s="146"/>
      <c r="Z143" s="208"/>
      <c r="AA143" s="209"/>
      <c r="AB143" s="55"/>
      <c r="AC143" s="69"/>
      <c r="AD143" s="70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146"/>
      <c r="R144" s="208"/>
      <c r="S144" s="209"/>
      <c r="T144" s="55"/>
      <c r="U144" s="69"/>
      <c r="V144" s="70"/>
      <c r="W144" s="19"/>
      <c r="X144" s="25"/>
      <c r="Y144" s="146"/>
      <c r="Z144" s="208"/>
      <c r="AA144" s="209"/>
      <c r="AB144" s="55"/>
      <c r="AC144" s="69"/>
      <c r="AD144" s="70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146"/>
      <c r="R145" s="208"/>
      <c r="S145" s="209"/>
      <c r="T145" s="55"/>
      <c r="U145" s="69"/>
      <c r="V145" s="70"/>
      <c r="W145" s="19"/>
      <c r="X145" s="25"/>
      <c r="Y145" s="146"/>
      <c r="Z145" s="208"/>
      <c r="AA145" s="209"/>
      <c r="AB145" s="55"/>
      <c r="AC145" s="69"/>
      <c r="AD145" s="70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146"/>
      <c r="R146" s="208"/>
      <c r="S146" s="209"/>
      <c r="T146" s="55"/>
      <c r="U146" s="69"/>
      <c r="V146" s="70"/>
      <c r="W146" s="19"/>
      <c r="X146" s="25"/>
      <c r="Y146" s="146"/>
      <c r="Z146" s="208"/>
      <c r="AA146" s="209"/>
      <c r="AB146" s="55"/>
      <c r="AC146" s="69"/>
      <c r="AD146" s="70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146"/>
      <c r="R147" s="208"/>
      <c r="S147" s="209"/>
      <c r="T147" s="55"/>
      <c r="U147" s="69"/>
      <c r="V147" s="70"/>
      <c r="W147" s="19"/>
      <c r="X147" s="25"/>
      <c r="Y147" s="146"/>
      <c r="Z147" s="208"/>
      <c r="AA147" s="209"/>
      <c r="AB147" s="55"/>
      <c r="AC147" s="69"/>
      <c r="AD147" s="70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71"/>
      <c r="R148" s="362"/>
      <c r="S148" s="363"/>
      <c r="T148" s="72"/>
      <c r="U148" s="73"/>
      <c r="V148" s="74"/>
      <c r="W148" s="34"/>
      <c r="X148" s="29"/>
      <c r="Y148" s="71"/>
      <c r="Z148" s="362"/>
      <c r="AA148" s="363"/>
      <c r="AB148" s="72"/>
      <c r="AC148" s="73"/>
      <c r="AD148" s="74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146"/>
      <c r="R149" s="208"/>
      <c r="S149" s="209"/>
      <c r="T149" s="55"/>
      <c r="U149" s="69"/>
      <c r="V149" s="70"/>
      <c r="W149" s="19"/>
      <c r="X149" s="25"/>
      <c r="Y149" s="146"/>
      <c r="Z149" s="208"/>
      <c r="AA149" s="209"/>
      <c r="AB149" s="55"/>
      <c r="AC149" s="69"/>
      <c r="AD149" s="70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146"/>
      <c r="R150" s="208"/>
      <c r="S150" s="209"/>
      <c r="T150" s="55"/>
      <c r="U150" s="69"/>
      <c r="V150" s="70"/>
      <c r="W150" s="19"/>
      <c r="X150" s="25"/>
      <c r="Y150" s="146"/>
      <c r="Z150" s="208"/>
      <c r="AA150" s="209"/>
      <c r="AB150" s="55"/>
      <c r="AC150" s="69"/>
      <c r="AD150" s="70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146"/>
      <c r="R151" s="208"/>
      <c r="S151" s="209"/>
      <c r="T151" s="55"/>
      <c r="U151" s="69"/>
      <c r="V151" s="70"/>
      <c r="W151" s="19"/>
      <c r="X151" s="25"/>
      <c r="Y151" s="146"/>
      <c r="Z151" s="208"/>
      <c r="AA151" s="209"/>
      <c r="AB151" s="55"/>
      <c r="AC151" s="69"/>
      <c r="AD151" s="70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167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76">
        <v>8</v>
      </c>
      <c r="N161" s="76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1746926</v>
      </c>
      <c r="H162" s="366"/>
      <c r="I162" s="76"/>
      <c r="J162" s="77"/>
      <c r="K162" s="396">
        <v>1202582</v>
      </c>
      <c r="L162" s="368"/>
      <c r="M162" s="146">
        <v>1202582</v>
      </c>
      <c r="N162" s="146">
        <v>1202582</v>
      </c>
      <c r="O162" s="70">
        <v>544344</v>
      </c>
      <c r="P162" s="70">
        <v>544344</v>
      </c>
      <c r="Q162" s="70">
        <v>544344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76"/>
      <c r="N163" s="76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76"/>
      <c r="N164" s="76"/>
      <c r="O164" s="42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1746926</v>
      </c>
      <c r="H165" s="366"/>
      <c r="I165" s="76">
        <v>1746926</v>
      </c>
      <c r="J165" s="76">
        <v>1746926</v>
      </c>
      <c r="K165" s="367">
        <v>1202582</v>
      </c>
      <c r="L165" s="368"/>
      <c r="M165" s="146">
        <v>1202582</v>
      </c>
      <c r="N165" s="146">
        <v>1202582</v>
      </c>
      <c r="O165" s="70">
        <v>544344</v>
      </c>
      <c r="P165" s="70">
        <v>544344</v>
      </c>
      <c r="Q165" s="70">
        <v>544344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76"/>
      <c r="N166" s="76"/>
      <c r="O166" s="42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167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R122:S122"/>
    <mergeCell ref="R137:S137"/>
    <mergeCell ref="R138:S138"/>
    <mergeCell ref="Z122:AA122"/>
    <mergeCell ref="Z136:AA136"/>
    <mergeCell ref="Z137:AA137"/>
    <mergeCell ref="Z138:AA138"/>
    <mergeCell ref="Z135:AA135"/>
    <mergeCell ref="Z133:AA133"/>
    <mergeCell ref="Z131:AA131"/>
    <mergeCell ref="C191:H191"/>
    <mergeCell ref="I191:J191"/>
    <mergeCell ref="A188:F188"/>
    <mergeCell ref="G188:J188"/>
    <mergeCell ref="C189:D189"/>
    <mergeCell ref="F189:G189"/>
    <mergeCell ref="I189:J189"/>
    <mergeCell ref="A190:C190"/>
    <mergeCell ref="D190:H190"/>
    <mergeCell ref="I190:J190"/>
    <mergeCell ref="A186:D186"/>
    <mergeCell ref="F186:I186"/>
    <mergeCell ref="A178:D178"/>
    <mergeCell ref="F178:I178"/>
    <mergeCell ref="A181:J181"/>
    <mergeCell ref="A182:D182"/>
    <mergeCell ref="F182:I182"/>
    <mergeCell ref="A179:D179"/>
    <mergeCell ref="A185:D185"/>
    <mergeCell ref="F185:I185"/>
    <mergeCell ref="F179:I179"/>
    <mergeCell ref="A183:D183"/>
    <mergeCell ref="F183:I183"/>
    <mergeCell ref="A184:D184"/>
    <mergeCell ref="F184:I184"/>
    <mergeCell ref="A173:D173"/>
    <mergeCell ref="F173:I173"/>
    <mergeCell ref="A174:D174"/>
    <mergeCell ref="F174:I174"/>
    <mergeCell ref="A177:D177"/>
    <mergeCell ref="F177:I177"/>
    <mergeCell ref="A175:D175"/>
    <mergeCell ref="F175:I175"/>
    <mergeCell ref="A176:D176"/>
    <mergeCell ref="F176:I176"/>
    <mergeCell ref="B172:L172"/>
    <mergeCell ref="A164:D164"/>
    <mergeCell ref="G164:H164"/>
    <mergeCell ref="K164:L164"/>
    <mergeCell ref="A165:D165"/>
    <mergeCell ref="G165:H165"/>
    <mergeCell ref="K165:L165"/>
    <mergeCell ref="B170:L170"/>
    <mergeCell ref="B171:L171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F152:G152"/>
    <mergeCell ref="J152:K152"/>
    <mergeCell ref="R152:S152"/>
    <mergeCell ref="G160:H160"/>
    <mergeCell ref="K160:L160"/>
    <mergeCell ref="A154:O154"/>
    <mergeCell ref="A155:O155"/>
    <mergeCell ref="G156:Q156"/>
    <mergeCell ref="A166:D166"/>
    <mergeCell ref="G166:H166"/>
    <mergeCell ref="K166:L166"/>
    <mergeCell ref="A156:D160"/>
    <mergeCell ref="E156:E160"/>
    <mergeCell ref="Z151:AA151"/>
    <mergeCell ref="A153:Y153"/>
    <mergeCell ref="K158:N159"/>
    <mergeCell ref="O158:Q159"/>
    <mergeCell ref="K157:Q157"/>
    <mergeCell ref="G157:J159"/>
    <mergeCell ref="A152:D152"/>
    <mergeCell ref="J148:K148"/>
    <mergeCell ref="A151:D151"/>
    <mergeCell ref="F151:G151"/>
    <mergeCell ref="J151:K151"/>
    <mergeCell ref="A150:D150"/>
    <mergeCell ref="R151:S151"/>
    <mergeCell ref="Z152:AA152"/>
    <mergeCell ref="F150:G150"/>
    <mergeCell ref="J150:K150"/>
    <mergeCell ref="R150:S150"/>
    <mergeCell ref="Z150:AA150"/>
    <mergeCell ref="Z148:AA148"/>
    <mergeCell ref="A149:D149"/>
    <mergeCell ref="F149:G149"/>
    <mergeCell ref="J149:K149"/>
    <mergeCell ref="R149:S149"/>
    <mergeCell ref="Z149:AA149"/>
    <mergeCell ref="A148:D148"/>
    <mergeCell ref="F148:G148"/>
    <mergeCell ref="R148:S148"/>
    <mergeCell ref="Z146:AA146"/>
    <mergeCell ref="A147:D147"/>
    <mergeCell ref="F147:G147"/>
    <mergeCell ref="J147:K147"/>
    <mergeCell ref="R147:S147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1:AA141"/>
    <mergeCell ref="A140:D140"/>
    <mergeCell ref="F140:G140"/>
    <mergeCell ref="J140:K140"/>
    <mergeCell ref="R140:S140"/>
    <mergeCell ref="A139:D139"/>
    <mergeCell ref="F139:G139"/>
    <mergeCell ref="J139:K139"/>
    <mergeCell ref="R139:S139"/>
    <mergeCell ref="Z139:AA139"/>
    <mergeCell ref="A135:D135"/>
    <mergeCell ref="J135:K135"/>
    <mergeCell ref="R135:S135"/>
    <mergeCell ref="R136:S136"/>
    <mergeCell ref="F136:G136"/>
    <mergeCell ref="A134:D134"/>
    <mergeCell ref="F134:G134"/>
    <mergeCell ref="J134:K134"/>
    <mergeCell ref="R134:S134"/>
    <mergeCell ref="Z134:AA134"/>
    <mergeCell ref="A133:D133"/>
    <mergeCell ref="F133:G133"/>
    <mergeCell ref="J133:K133"/>
    <mergeCell ref="R133:S133"/>
    <mergeCell ref="A132:D132"/>
    <mergeCell ref="F132:G132"/>
    <mergeCell ref="J132:K132"/>
    <mergeCell ref="R132:S132"/>
    <mergeCell ref="Z132:AA132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3:D123"/>
    <mergeCell ref="F123:G123"/>
    <mergeCell ref="R123:S123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F119:G119"/>
    <mergeCell ref="J119:K119"/>
    <mergeCell ref="R119:S119"/>
    <mergeCell ref="Z118:AA118"/>
    <mergeCell ref="Z117:AA117"/>
    <mergeCell ref="V115:W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P113:W113"/>
    <mergeCell ref="F113:G116"/>
    <mergeCell ref="H113:O113"/>
    <mergeCell ref="L115:L116"/>
    <mergeCell ref="M115:M116"/>
    <mergeCell ref="N115:O115"/>
    <mergeCell ref="Q115:Q116"/>
    <mergeCell ref="R115:S116"/>
    <mergeCell ref="T115:T116"/>
    <mergeCell ref="P114:P116"/>
    <mergeCell ref="A112:L112"/>
    <mergeCell ref="G104:I104"/>
    <mergeCell ref="J104:L104"/>
    <mergeCell ref="A111:L111"/>
    <mergeCell ref="A110:L110"/>
    <mergeCell ref="A105:F106"/>
    <mergeCell ref="G105:I106"/>
    <mergeCell ref="J105:L106"/>
    <mergeCell ref="J108:L108"/>
    <mergeCell ref="A100:F100"/>
    <mergeCell ref="G101:I101"/>
    <mergeCell ref="J101:L101"/>
    <mergeCell ref="G100:I100"/>
    <mergeCell ref="A107:F107"/>
    <mergeCell ref="G107:I107"/>
    <mergeCell ref="J107:L107"/>
    <mergeCell ref="G103:I103"/>
    <mergeCell ref="J103:L103"/>
    <mergeCell ref="A104:F104"/>
    <mergeCell ref="Y115:Y116"/>
    <mergeCell ref="U115:U116"/>
    <mergeCell ref="Y114:AE114"/>
    <mergeCell ref="AD115:AE115"/>
    <mergeCell ref="AC115:AC116"/>
    <mergeCell ref="AB115:AB116"/>
    <mergeCell ref="Q114:W114"/>
    <mergeCell ref="X114:X116"/>
    <mergeCell ref="Z115:AA116"/>
    <mergeCell ref="X113:AE113"/>
    <mergeCell ref="H114:H116"/>
    <mergeCell ref="I114:O114"/>
    <mergeCell ref="A102:F102"/>
    <mergeCell ref="G102:I102"/>
    <mergeCell ref="J102:L102"/>
    <mergeCell ref="A109:L109"/>
    <mergeCell ref="A108:F108"/>
    <mergeCell ref="G108:I108"/>
    <mergeCell ref="A103:F103"/>
    <mergeCell ref="J97:L97"/>
    <mergeCell ref="A98:F98"/>
    <mergeCell ref="G98:I98"/>
    <mergeCell ref="A99:F99"/>
    <mergeCell ref="A97:F97"/>
    <mergeCell ref="G97:I97"/>
    <mergeCell ref="G99:I99"/>
    <mergeCell ref="J99:L99"/>
    <mergeCell ref="J98:L98"/>
    <mergeCell ref="J96:L96"/>
    <mergeCell ref="A91:F91"/>
    <mergeCell ref="G91:I91"/>
    <mergeCell ref="J91:L91"/>
    <mergeCell ref="A95:F95"/>
    <mergeCell ref="G95:I95"/>
    <mergeCell ref="J95:L95"/>
    <mergeCell ref="G92:I93"/>
    <mergeCell ref="J92:L93"/>
    <mergeCell ref="A92:F93"/>
    <mergeCell ref="A96:F96"/>
    <mergeCell ref="A94:F94"/>
    <mergeCell ref="G94:I94"/>
    <mergeCell ref="J94:L94"/>
    <mergeCell ref="G96:I96"/>
    <mergeCell ref="A62:L62"/>
    <mergeCell ref="A65:D65"/>
    <mergeCell ref="F65:G65"/>
    <mergeCell ref="A69:D69"/>
    <mergeCell ref="F69:G69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1:D61"/>
    <mergeCell ref="F61:G61"/>
    <mergeCell ref="I61:L61"/>
    <mergeCell ref="A56:D56"/>
    <mergeCell ref="F56:G56"/>
    <mergeCell ref="I56:L56"/>
    <mergeCell ref="A57:D57"/>
    <mergeCell ref="F54:G54"/>
    <mergeCell ref="I54:L54"/>
    <mergeCell ref="F57:G57"/>
    <mergeCell ref="I57:L57"/>
    <mergeCell ref="A55:D55"/>
    <mergeCell ref="F53:G53"/>
    <mergeCell ref="F55:G55"/>
    <mergeCell ref="I55:L55"/>
    <mergeCell ref="A54:D54"/>
    <mergeCell ref="I53:L53"/>
    <mergeCell ref="I47:L48"/>
    <mergeCell ref="A48:H48"/>
    <mergeCell ref="A49:L50"/>
    <mergeCell ref="A51:D52"/>
    <mergeCell ref="F51:G52"/>
    <mergeCell ref="I52:L52"/>
    <mergeCell ref="A53:D53"/>
    <mergeCell ref="H51:H52"/>
    <mergeCell ref="I51:L51"/>
    <mergeCell ref="A37:H38"/>
    <mergeCell ref="I37:L38"/>
    <mergeCell ref="A41:H42"/>
    <mergeCell ref="I41:L42"/>
    <mergeCell ref="A45:H46"/>
    <mergeCell ref="I45:L46"/>
    <mergeCell ref="A39:H40"/>
    <mergeCell ref="A47:H47"/>
    <mergeCell ref="A35:L35"/>
    <mergeCell ref="A36:L36"/>
    <mergeCell ref="I39:L40"/>
    <mergeCell ref="A43:H43"/>
    <mergeCell ref="I43:L43"/>
    <mergeCell ref="A44:H44"/>
    <mergeCell ref="I44:L44"/>
    <mergeCell ref="I29:L30"/>
    <mergeCell ref="A30:H30"/>
    <mergeCell ref="A31:H31"/>
    <mergeCell ref="I31:L31"/>
    <mergeCell ref="A33:L33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A29:H29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1:D1"/>
    <mergeCell ref="F1:G1"/>
    <mergeCell ref="H1:L1"/>
    <mergeCell ref="C2:D2"/>
    <mergeCell ref="F2:G2"/>
    <mergeCell ref="H2:L2"/>
    <mergeCell ref="J137:K137"/>
    <mergeCell ref="J122:K122"/>
    <mergeCell ref="A138:D138"/>
    <mergeCell ref="F138:G138"/>
    <mergeCell ref="J138:K138"/>
    <mergeCell ref="J136:K136"/>
    <mergeCell ref="J123:K123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A101:F101"/>
    <mergeCell ref="A90:F90"/>
    <mergeCell ref="G90:I90"/>
    <mergeCell ref="J90:L90"/>
    <mergeCell ref="A137:D137"/>
    <mergeCell ref="F66:G66"/>
    <mergeCell ref="I66:L66"/>
    <mergeCell ref="A67:D67"/>
    <mergeCell ref="F67:G67"/>
    <mergeCell ref="I67:L67"/>
    <mergeCell ref="A75:D76"/>
    <mergeCell ref="F75:G76"/>
    <mergeCell ref="H75:H76"/>
    <mergeCell ref="I75:L75"/>
    <mergeCell ref="I69:L69"/>
    <mergeCell ref="A70:D70"/>
    <mergeCell ref="F70:G70"/>
    <mergeCell ref="I70:L70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I76:L76"/>
    <mergeCell ref="A73:D73"/>
    <mergeCell ref="F73:G73"/>
    <mergeCell ref="I73:L73"/>
    <mergeCell ref="A71:D71"/>
    <mergeCell ref="F71:G71"/>
    <mergeCell ref="I71:L71"/>
    <mergeCell ref="A72:D72"/>
    <mergeCell ref="F72:G72"/>
    <mergeCell ref="I72:L72"/>
    <mergeCell ref="A77:D77"/>
    <mergeCell ref="F77:G77"/>
    <mergeCell ref="I77:L77"/>
    <mergeCell ref="A74:L74"/>
    <mergeCell ref="A78:D78"/>
    <mergeCell ref="F78:G78"/>
    <mergeCell ref="I78:L78"/>
    <mergeCell ref="A79:D79"/>
    <mergeCell ref="F79:G79"/>
    <mergeCell ref="I79:L79"/>
    <mergeCell ref="I80:L80"/>
    <mergeCell ref="A81:D81"/>
    <mergeCell ref="F81:G81"/>
    <mergeCell ref="I81:L81"/>
    <mergeCell ref="A82:D82"/>
    <mergeCell ref="F82:G82"/>
    <mergeCell ref="I82:L82"/>
    <mergeCell ref="A80:D80"/>
    <mergeCell ref="F80:G80"/>
    <mergeCell ref="A85:D85"/>
    <mergeCell ref="F85:G85"/>
    <mergeCell ref="I85:L85"/>
    <mergeCell ref="A83:D83"/>
    <mergeCell ref="F83:G83"/>
    <mergeCell ref="I83:L83"/>
    <mergeCell ref="A84:D84"/>
    <mergeCell ref="F84:G84"/>
    <mergeCell ref="I84:L8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48">
      <selection activeCell="K168" sqref="K168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120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119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121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123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/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/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/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/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/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/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148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/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/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/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/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/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147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8153200</v>
      </c>
      <c r="I118" s="67">
        <f>SUM(I121)</f>
        <v>8134000</v>
      </c>
      <c r="J118" s="346">
        <f>SUM(J125)</f>
        <v>19200</v>
      </c>
      <c r="K118" s="347"/>
      <c r="L118" s="68"/>
      <c r="M118" s="69"/>
      <c r="N118" s="70">
        <f>SUM(N121+N122)</f>
        <v>0</v>
      </c>
      <c r="O118" s="19"/>
      <c r="P118" s="1"/>
      <c r="Q118" s="21"/>
      <c r="R118" s="348"/>
      <c r="S118" s="349"/>
      <c r="T118" s="22"/>
      <c r="U118" s="23"/>
      <c r="V118" s="18"/>
      <c r="W118" s="19"/>
      <c r="X118" s="1"/>
      <c r="Y118" s="21"/>
      <c r="Z118" s="348"/>
      <c r="AA118" s="349"/>
      <c r="AB118" s="22"/>
      <c r="AC118" s="23"/>
      <c r="AD118" s="18"/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26" t="s">
        <v>116</v>
      </c>
      <c r="R119" s="342" t="s">
        <v>116</v>
      </c>
      <c r="S119" s="343"/>
      <c r="T119" s="27" t="s">
        <v>116</v>
      </c>
      <c r="U119" s="23" t="s">
        <v>116</v>
      </c>
      <c r="V119" s="18"/>
      <c r="W119" s="19" t="s">
        <v>116</v>
      </c>
      <c r="X119" s="25"/>
      <c r="Y119" s="26" t="s">
        <v>116</v>
      </c>
      <c r="Z119" s="342" t="s">
        <v>116</v>
      </c>
      <c r="AA119" s="343"/>
      <c r="AB119" s="27" t="s">
        <v>116</v>
      </c>
      <c r="AC119" s="23" t="s">
        <v>116</v>
      </c>
      <c r="AD119" s="18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26"/>
      <c r="R120" s="342"/>
      <c r="S120" s="343"/>
      <c r="T120" s="27"/>
      <c r="U120" s="23"/>
      <c r="V120" s="18"/>
      <c r="W120" s="19"/>
      <c r="X120" s="25"/>
      <c r="Y120" s="26"/>
      <c r="Z120" s="342"/>
      <c r="AA120" s="343"/>
      <c r="AB120" s="27"/>
      <c r="AC120" s="23"/>
      <c r="AD120" s="18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8134000</v>
      </c>
      <c r="I121" s="66">
        <v>8134000</v>
      </c>
      <c r="J121" s="208" t="s">
        <v>116</v>
      </c>
      <c r="K121" s="209"/>
      <c r="L121" s="55" t="s">
        <v>116</v>
      </c>
      <c r="M121" s="69"/>
      <c r="N121" s="70">
        <v>0</v>
      </c>
      <c r="O121" s="19"/>
      <c r="P121" s="25"/>
      <c r="Q121" s="26"/>
      <c r="R121" s="342" t="s">
        <v>116</v>
      </c>
      <c r="S121" s="343"/>
      <c r="T121" s="27" t="s">
        <v>116</v>
      </c>
      <c r="U121" s="23"/>
      <c r="V121" s="18"/>
      <c r="W121" s="19"/>
      <c r="X121" s="25"/>
      <c r="Y121" s="26"/>
      <c r="Z121" s="342" t="s">
        <v>116</v>
      </c>
      <c r="AA121" s="343"/>
      <c r="AB121" s="27" t="s">
        <v>116</v>
      </c>
      <c r="AC121" s="23"/>
      <c r="AD121" s="18"/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0</v>
      </c>
      <c r="I122" s="66"/>
      <c r="J122" s="208" t="s">
        <v>116</v>
      </c>
      <c r="K122" s="209"/>
      <c r="L122" s="55" t="s">
        <v>116</v>
      </c>
      <c r="M122" s="69"/>
      <c r="N122" s="82">
        <v>0</v>
      </c>
      <c r="O122" s="19"/>
      <c r="P122" s="25"/>
      <c r="Q122" s="26"/>
      <c r="R122" s="25"/>
      <c r="S122" s="26"/>
      <c r="T122" s="27"/>
      <c r="U122" s="23"/>
      <c r="V122" s="18"/>
      <c r="W122" s="19"/>
      <c r="X122" s="25"/>
      <c r="Y122" s="26"/>
      <c r="Z122" s="25"/>
      <c r="AA122" s="26"/>
      <c r="AB122" s="27"/>
      <c r="AC122" s="23"/>
      <c r="AD122" s="18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26" t="s">
        <v>116</v>
      </c>
      <c r="R123" s="342" t="s">
        <v>116</v>
      </c>
      <c r="S123" s="343"/>
      <c r="T123" s="27" t="s">
        <v>116</v>
      </c>
      <c r="U123" s="23" t="s">
        <v>116</v>
      </c>
      <c r="V123" s="18"/>
      <c r="W123" s="19" t="s">
        <v>116</v>
      </c>
      <c r="X123" s="25"/>
      <c r="Y123" s="26" t="s">
        <v>116</v>
      </c>
      <c r="Z123" s="342" t="s">
        <v>116</v>
      </c>
      <c r="AA123" s="343"/>
      <c r="AB123" s="27" t="s">
        <v>116</v>
      </c>
      <c r="AC123" s="23" t="s">
        <v>116</v>
      </c>
      <c r="AD123" s="18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26" t="s">
        <v>116</v>
      </c>
      <c r="R124" s="342" t="s">
        <v>116</v>
      </c>
      <c r="S124" s="343"/>
      <c r="T124" s="27" t="s">
        <v>116</v>
      </c>
      <c r="U124" s="23" t="s">
        <v>116</v>
      </c>
      <c r="V124" s="18"/>
      <c r="W124" s="19" t="s">
        <v>116</v>
      </c>
      <c r="X124" s="25"/>
      <c r="Y124" s="26" t="s">
        <v>116</v>
      </c>
      <c r="Z124" s="342" t="s">
        <v>116</v>
      </c>
      <c r="AA124" s="343"/>
      <c r="AB124" s="27" t="s">
        <v>116</v>
      </c>
      <c r="AC124" s="23" t="s">
        <v>116</v>
      </c>
      <c r="AD124" s="18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19200</v>
      </c>
      <c r="I125" s="66" t="s">
        <v>116</v>
      </c>
      <c r="J125" s="208">
        <v>19200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/>
      <c r="Q125" s="26" t="s">
        <v>116</v>
      </c>
      <c r="R125" s="342"/>
      <c r="S125" s="343"/>
      <c r="T125" s="27"/>
      <c r="U125" s="23" t="s">
        <v>116</v>
      </c>
      <c r="V125" s="18" t="s">
        <v>116</v>
      </c>
      <c r="W125" s="19" t="s">
        <v>116</v>
      </c>
      <c r="X125" s="25"/>
      <c r="Y125" s="26" t="s">
        <v>116</v>
      </c>
      <c r="Z125" s="342"/>
      <c r="AA125" s="343"/>
      <c r="AB125" s="27"/>
      <c r="AC125" s="23" t="s">
        <v>116</v>
      </c>
      <c r="AD125" s="18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26" t="s">
        <v>116</v>
      </c>
      <c r="R126" s="342" t="s">
        <v>116</v>
      </c>
      <c r="S126" s="343"/>
      <c r="T126" s="27" t="s">
        <v>116</v>
      </c>
      <c r="U126" s="23" t="s">
        <v>116</v>
      </c>
      <c r="V126" s="18"/>
      <c r="W126" s="19"/>
      <c r="X126" s="25"/>
      <c r="Y126" s="26" t="s">
        <v>116</v>
      </c>
      <c r="Z126" s="342" t="s">
        <v>116</v>
      </c>
      <c r="AA126" s="343"/>
      <c r="AB126" s="27" t="s">
        <v>116</v>
      </c>
      <c r="AC126" s="23" t="s">
        <v>116</v>
      </c>
      <c r="AD126" s="18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26" t="s">
        <v>116</v>
      </c>
      <c r="R127" s="342" t="s">
        <v>116</v>
      </c>
      <c r="S127" s="343"/>
      <c r="T127" s="27" t="s">
        <v>116</v>
      </c>
      <c r="U127" s="23" t="s">
        <v>116</v>
      </c>
      <c r="V127" s="18"/>
      <c r="W127" s="19" t="s">
        <v>116</v>
      </c>
      <c r="X127" s="25"/>
      <c r="Y127" s="26" t="s">
        <v>116</v>
      </c>
      <c r="Z127" s="342" t="s">
        <v>116</v>
      </c>
      <c r="AA127" s="343"/>
      <c r="AB127" s="27" t="s">
        <v>116</v>
      </c>
      <c r="AC127" s="23" t="s">
        <v>116</v>
      </c>
      <c r="AD127" s="18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70"/>
      <c r="O128" s="19"/>
      <c r="P128" s="25"/>
      <c r="Q128" s="26"/>
      <c r="R128" s="342"/>
      <c r="S128" s="343"/>
      <c r="T128" s="27"/>
      <c r="U128" s="23"/>
      <c r="V128" s="18"/>
      <c r="W128" s="19"/>
      <c r="X128" s="25"/>
      <c r="Y128" s="26"/>
      <c r="Z128" s="342"/>
      <c r="AA128" s="343"/>
      <c r="AB128" s="27"/>
      <c r="AC128" s="23"/>
      <c r="AD128" s="18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8153200</v>
      </c>
      <c r="I129" s="25">
        <f>SUM(I130+I134+I139+I141+I142)</f>
        <v>8134000</v>
      </c>
      <c r="J129" s="500">
        <v>19200</v>
      </c>
      <c r="K129" s="501"/>
      <c r="L129" s="83"/>
      <c r="M129" s="84"/>
      <c r="N129" s="25">
        <f>SUM(N130+N134+N139+N141+N142)</f>
        <v>0</v>
      </c>
      <c r="O129" s="85"/>
      <c r="P129" s="86"/>
      <c r="Q129" s="87"/>
      <c r="R129" s="502"/>
      <c r="S129" s="503"/>
      <c r="T129" s="88"/>
      <c r="U129" s="89"/>
      <c r="V129" s="90"/>
      <c r="W129" s="85"/>
      <c r="X129" s="86"/>
      <c r="Y129" s="87"/>
      <c r="Z129" s="502"/>
      <c r="AA129" s="503"/>
      <c r="AB129" s="88"/>
      <c r="AC129" s="89"/>
      <c r="AD129" s="90"/>
      <c r="AE129" s="85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5708370</v>
      </c>
      <c r="I130" s="25">
        <f>SUM(I131:I132)</f>
        <v>5708370</v>
      </c>
      <c r="J130" s="208"/>
      <c r="K130" s="209"/>
      <c r="L130" s="55"/>
      <c r="M130" s="69"/>
      <c r="N130" s="70"/>
      <c r="O130" s="19"/>
      <c r="P130" s="25"/>
      <c r="Q130" s="26"/>
      <c r="R130" s="342"/>
      <c r="S130" s="343"/>
      <c r="T130" s="27"/>
      <c r="U130" s="23"/>
      <c r="V130" s="18"/>
      <c r="W130" s="19"/>
      <c r="X130" s="25"/>
      <c r="Y130" s="26"/>
      <c r="Z130" s="342"/>
      <c r="AA130" s="343"/>
      <c r="AB130" s="27"/>
      <c r="AC130" s="23"/>
      <c r="AD130" s="18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5708370</v>
      </c>
      <c r="I131" s="66">
        <v>5708370</v>
      </c>
      <c r="J131" s="208"/>
      <c r="K131" s="209"/>
      <c r="L131" s="55"/>
      <c r="M131" s="69"/>
      <c r="N131" s="70"/>
      <c r="O131" s="19"/>
      <c r="P131" s="25"/>
      <c r="Q131" s="26"/>
      <c r="R131" s="342"/>
      <c r="S131" s="343"/>
      <c r="T131" s="27"/>
      <c r="U131" s="23"/>
      <c r="V131" s="18"/>
      <c r="W131" s="19"/>
      <c r="X131" s="25"/>
      <c r="Y131" s="26"/>
      <c r="Z131" s="342"/>
      <c r="AA131" s="343"/>
      <c r="AB131" s="27"/>
      <c r="AC131" s="23"/>
      <c r="AD131" s="18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26"/>
      <c r="R132" s="342"/>
      <c r="S132" s="343"/>
      <c r="T132" s="27"/>
      <c r="U132" s="23"/>
      <c r="V132" s="18"/>
      <c r="W132" s="19"/>
      <c r="X132" s="25"/>
      <c r="Y132" s="26"/>
      <c r="Z132" s="342"/>
      <c r="AA132" s="343"/>
      <c r="AB132" s="27"/>
      <c r="AC132" s="23"/>
      <c r="AD132" s="18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26"/>
      <c r="R133" s="342"/>
      <c r="S133" s="343"/>
      <c r="T133" s="27"/>
      <c r="U133" s="23"/>
      <c r="V133" s="18"/>
      <c r="W133" s="19"/>
      <c r="X133" s="25"/>
      <c r="Y133" s="26"/>
      <c r="Z133" s="342"/>
      <c r="AA133" s="343"/>
      <c r="AB133" s="27"/>
      <c r="AC133" s="23"/>
      <c r="AD133" s="18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0</v>
      </c>
      <c r="I134" s="66">
        <f>SUM(I136:I138)</f>
        <v>0</v>
      </c>
      <c r="J134" s="208"/>
      <c r="K134" s="209"/>
      <c r="L134" s="55"/>
      <c r="M134" s="69"/>
      <c r="N134" s="70"/>
      <c r="O134" s="19"/>
      <c r="P134" s="25"/>
      <c r="Q134" s="26"/>
      <c r="R134" s="342"/>
      <c r="S134" s="343"/>
      <c r="T134" s="27"/>
      <c r="U134" s="23"/>
      <c r="V134" s="18"/>
      <c r="W134" s="19"/>
      <c r="X134" s="25"/>
      <c r="Y134" s="26"/>
      <c r="Z134" s="342"/>
      <c r="AA134" s="343"/>
      <c r="AB134" s="27"/>
      <c r="AC134" s="23"/>
      <c r="AD134" s="18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26"/>
      <c r="R135" s="342"/>
      <c r="S135" s="343"/>
      <c r="T135" s="27"/>
      <c r="U135" s="23"/>
      <c r="V135" s="18"/>
      <c r="W135" s="19"/>
      <c r="X135" s="25"/>
      <c r="Y135" s="26"/>
      <c r="Z135" s="342"/>
      <c r="AA135" s="343"/>
      <c r="AB135" s="27"/>
      <c r="AC135" s="23"/>
      <c r="AD135" s="18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0</v>
      </c>
      <c r="I136" s="66">
        <v>0</v>
      </c>
      <c r="J136" s="208"/>
      <c r="K136" s="209"/>
      <c r="L136" s="55"/>
      <c r="M136" s="69"/>
      <c r="N136" s="70"/>
      <c r="O136" s="19"/>
      <c r="P136" s="25"/>
      <c r="Q136" s="26"/>
      <c r="R136" s="342"/>
      <c r="S136" s="343"/>
      <c r="T136" s="27"/>
      <c r="U136" s="23"/>
      <c r="V136" s="18"/>
      <c r="W136" s="19"/>
      <c r="X136" s="25"/>
      <c r="Y136" s="26"/>
      <c r="Z136" s="25"/>
      <c r="AA136" s="26"/>
      <c r="AB136" s="27"/>
      <c r="AC136" s="23"/>
      <c r="AD136" s="18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66">
        <v>0</v>
      </c>
      <c r="J137" s="208"/>
      <c r="K137" s="209"/>
      <c r="L137" s="55"/>
      <c r="M137" s="69"/>
      <c r="N137" s="70"/>
      <c r="O137" s="19"/>
      <c r="P137" s="25"/>
      <c r="Q137" s="26"/>
      <c r="R137" s="25"/>
      <c r="S137" s="26"/>
      <c r="T137" s="27"/>
      <c r="U137" s="23"/>
      <c r="V137" s="18"/>
      <c r="W137" s="19"/>
      <c r="X137" s="25"/>
      <c r="Y137" s="26"/>
      <c r="Z137" s="25"/>
      <c r="AA137" s="26"/>
      <c r="AB137" s="27"/>
      <c r="AC137" s="23"/>
      <c r="AD137" s="18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/>
      <c r="Q138" s="26"/>
      <c r="R138" s="25"/>
      <c r="S138" s="26"/>
      <c r="T138" s="27"/>
      <c r="U138" s="23"/>
      <c r="V138" s="18"/>
      <c r="W138" s="19"/>
      <c r="X138" s="25"/>
      <c r="Y138" s="26"/>
      <c r="Z138" s="25"/>
      <c r="AA138" s="26"/>
      <c r="AB138" s="27"/>
      <c r="AC138" s="23"/>
      <c r="AD138" s="18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26"/>
      <c r="R139" s="342"/>
      <c r="S139" s="343"/>
      <c r="T139" s="27"/>
      <c r="U139" s="23"/>
      <c r="V139" s="18"/>
      <c r="W139" s="19"/>
      <c r="X139" s="25"/>
      <c r="Y139" s="26"/>
      <c r="Z139" s="342"/>
      <c r="AA139" s="343"/>
      <c r="AB139" s="27"/>
      <c r="AC139" s="23"/>
      <c r="AD139" s="18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26"/>
      <c r="R140" s="342"/>
      <c r="S140" s="343"/>
      <c r="T140" s="27"/>
      <c r="U140" s="23"/>
      <c r="V140" s="18"/>
      <c r="W140" s="19"/>
      <c r="X140" s="25"/>
      <c r="Y140" s="26"/>
      <c r="Z140" s="342"/>
      <c r="AA140" s="343"/>
      <c r="AB140" s="27"/>
      <c r="AC140" s="23"/>
      <c r="AD140" s="18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26"/>
      <c r="R141" s="342"/>
      <c r="S141" s="343"/>
      <c r="T141" s="27"/>
      <c r="U141" s="23"/>
      <c r="V141" s="18"/>
      <c r="W141" s="19"/>
      <c r="X141" s="25"/>
      <c r="Y141" s="26"/>
      <c r="Z141" s="342"/>
      <c r="AA141" s="343"/>
      <c r="AB141" s="27"/>
      <c r="AC141" s="23"/>
      <c r="AD141" s="18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2444830</v>
      </c>
      <c r="I142" s="66">
        <v>2425630</v>
      </c>
      <c r="J142" s="208">
        <v>19200</v>
      </c>
      <c r="K142" s="209"/>
      <c r="L142" s="55"/>
      <c r="M142" s="69"/>
      <c r="N142" s="82">
        <v>0</v>
      </c>
      <c r="O142" s="19"/>
      <c r="P142" s="25"/>
      <c r="Q142" s="26"/>
      <c r="R142" s="342"/>
      <c r="S142" s="343"/>
      <c r="T142" s="27"/>
      <c r="U142" s="23"/>
      <c r="V142" s="18"/>
      <c r="W142" s="19"/>
      <c r="X142" s="25"/>
      <c r="Y142" s="26"/>
      <c r="Z142" s="342"/>
      <c r="AA142" s="343"/>
      <c r="AB142" s="27"/>
      <c r="AC142" s="23"/>
      <c r="AD142" s="18"/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26"/>
      <c r="R143" s="342"/>
      <c r="S143" s="343"/>
      <c r="T143" s="27"/>
      <c r="U143" s="23"/>
      <c r="V143" s="18"/>
      <c r="W143" s="19"/>
      <c r="X143" s="25"/>
      <c r="Y143" s="26"/>
      <c r="Z143" s="342"/>
      <c r="AA143" s="343"/>
      <c r="AB143" s="27"/>
      <c r="AC143" s="23"/>
      <c r="AD143" s="18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26"/>
      <c r="R144" s="342"/>
      <c r="S144" s="343"/>
      <c r="T144" s="27"/>
      <c r="U144" s="23"/>
      <c r="V144" s="18"/>
      <c r="W144" s="19"/>
      <c r="X144" s="25"/>
      <c r="Y144" s="26"/>
      <c r="Z144" s="342"/>
      <c r="AA144" s="343"/>
      <c r="AB144" s="27"/>
      <c r="AC144" s="23"/>
      <c r="AD144" s="18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26"/>
      <c r="R145" s="342"/>
      <c r="S145" s="343"/>
      <c r="T145" s="27"/>
      <c r="U145" s="23"/>
      <c r="V145" s="18"/>
      <c r="W145" s="19"/>
      <c r="X145" s="25"/>
      <c r="Y145" s="26"/>
      <c r="Z145" s="342"/>
      <c r="AA145" s="343"/>
      <c r="AB145" s="27"/>
      <c r="AC145" s="23"/>
      <c r="AD145" s="18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150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76">
        <v>8</v>
      </c>
      <c r="N161" s="76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2444830</v>
      </c>
      <c r="H162" s="366"/>
      <c r="I162" s="76">
        <v>2444830</v>
      </c>
      <c r="J162" s="76">
        <v>2444830</v>
      </c>
      <c r="K162" s="396">
        <v>2444830</v>
      </c>
      <c r="L162" s="368"/>
      <c r="M162" s="76">
        <v>2444830</v>
      </c>
      <c r="N162" s="76">
        <v>2444830</v>
      </c>
      <c r="O162" s="42">
        <v>0</v>
      </c>
      <c r="P162" s="46"/>
      <c r="Q162" s="40"/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76"/>
      <c r="N163" s="76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76"/>
      <c r="N164" s="76"/>
      <c r="O164" s="42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2444830</v>
      </c>
      <c r="H165" s="366"/>
      <c r="I165" s="76">
        <v>2444830</v>
      </c>
      <c r="J165" s="77">
        <v>2444830</v>
      </c>
      <c r="K165" s="367">
        <v>2444830</v>
      </c>
      <c r="L165" s="368"/>
      <c r="M165" s="76">
        <v>2444830</v>
      </c>
      <c r="N165" s="76">
        <v>2444830</v>
      </c>
      <c r="O165" s="42">
        <v>0</v>
      </c>
      <c r="P165" s="46"/>
      <c r="Q165" s="40"/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76"/>
      <c r="N166" s="76"/>
      <c r="O166" s="42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150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05"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A81:D81"/>
    <mergeCell ref="F81:G81"/>
    <mergeCell ref="I81:L81"/>
    <mergeCell ref="A82:D82"/>
    <mergeCell ref="F82:G82"/>
    <mergeCell ref="I82:L82"/>
    <mergeCell ref="A79:D79"/>
    <mergeCell ref="F79:G79"/>
    <mergeCell ref="I79:L79"/>
    <mergeCell ref="A80:D80"/>
    <mergeCell ref="F80:G80"/>
    <mergeCell ref="I80:L80"/>
    <mergeCell ref="A77:D77"/>
    <mergeCell ref="F77:G77"/>
    <mergeCell ref="I77:L77"/>
    <mergeCell ref="A78:D78"/>
    <mergeCell ref="F78:G78"/>
    <mergeCell ref="I78:L78"/>
    <mergeCell ref="A75:D76"/>
    <mergeCell ref="F75:G76"/>
    <mergeCell ref="H75:H76"/>
    <mergeCell ref="I75:L75"/>
    <mergeCell ref="I76:L76"/>
    <mergeCell ref="A71:D71"/>
    <mergeCell ref="F71:G71"/>
    <mergeCell ref="I71:L71"/>
    <mergeCell ref="A72:D72"/>
    <mergeCell ref="F72:G72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F69:G69"/>
    <mergeCell ref="I69:L69"/>
    <mergeCell ref="A70:D70"/>
    <mergeCell ref="F70:G70"/>
    <mergeCell ref="I70:L70"/>
    <mergeCell ref="A73:D73"/>
    <mergeCell ref="F73:G73"/>
    <mergeCell ref="I73:L73"/>
    <mergeCell ref="A69:D69"/>
    <mergeCell ref="I72:L72"/>
    <mergeCell ref="F66:G66"/>
    <mergeCell ref="I66:L66"/>
    <mergeCell ref="A67:D67"/>
    <mergeCell ref="F67:G67"/>
    <mergeCell ref="I67:L67"/>
    <mergeCell ref="A65:D65"/>
    <mergeCell ref="F65:G65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J122:K122"/>
    <mergeCell ref="A138:D138"/>
    <mergeCell ref="F138:G138"/>
    <mergeCell ref="J138:K138"/>
    <mergeCell ref="J136:K136"/>
    <mergeCell ref="R136:S136"/>
    <mergeCell ref="A137:D137"/>
    <mergeCell ref="F136:G136"/>
    <mergeCell ref="J137:K137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A22:H22"/>
    <mergeCell ref="I22:K22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33:L33"/>
    <mergeCell ref="A34:L34"/>
    <mergeCell ref="A35:L35"/>
    <mergeCell ref="A36:L36"/>
    <mergeCell ref="A37:H38"/>
    <mergeCell ref="I37:L38"/>
    <mergeCell ref="A45:H46"/>
    <mergeCell ref="I45:L46"/>
    <mergeCell ref="A39:H40"/>
    <mergeCell ref="I39:L40"/>
    <mergeCell ref="A43:H43"/>
    <mergeCell ref="I43:L43"/>
    <mergeCell ref="A44:H44"/>
    <mergeCell ref="I44:L44"/>
    <mergeCell ref="A41:H42"/>
    <mergeCell ref="I41:L42"/>
    <mergeCell ref="I54:L54"/>
    <mergeCell ref="F53:G53"/>
    <mergeCell ref="A47:H47"/>
    <mergeCell ref="I47:L48"/>
    <mergeCell ref="A48:H48"/>
    <mergeCell ref="A49:L50"/>
    <mergeCell ref="I53:L53"/>
    <mergeCell ref="H51:H52"/>
    <mergeCell ref="I51:L51"/>
    <mergeCell ref="I56:L56"/>
    <mergeCell ref="A57:D57"/>
    <mergeCell ref="F57:G57"/>
    <mergeCell ref="I57:L57"/>
    <mergeCell ref="A51:D52"/>
    <mergeCell ref="F51:G52"/>
    <mergeCell ref="A55:D55"/>
    <mergeCell ref="I52:L52"/>
    <mergeCell ref="A53:D53"/>
    <mergeCell ref="F54:G54"/>
    <mergeCell ref="F60:G60"/>
    <mergeCell ref="I60:L60"/>
    <mergeCell ref="F55:G55"/>
    <mergeCell ref="I55:L55"/>
    <mergeCell ref="A54:D54"/>
    <mergeCell ref="A61:D61"/>
    <mergeCell ref="F61:G61"/>
    <mergeCell ref="I61:L61"/>
    <mergeCell ref="A56:D56"/>
    <mergeCell ref="F56:G56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7:I97"/>
    <mergeCell ref="G99:I99"/>
    <mergeCell ref="G96:I96"/>
    <mergeCell ref="J96:L96"/>
    <mergeCell ref="A91:F91"/>
    <mergeCell ref="G91:I91"/>
    <mergeCell ref="J91:L91"/>
    <mergeCell ref="A95:F95"/>
    <mergeCell ref="G95:I95"/>
    <mergeCell ref="J95:L95"/>
    <mergeCell ref="AC115:AC116"/>
    <mergeCell ref="AB115:AB116"/>
    <mergeCell ref="A102:F102"/>
    <mergeCell ref="G102:I102"/>
    <mergeCell ref="J102:L102"/>
    <mergeCell ref="J97:L97"/>
    <mergeCell ref="A98:F98"/>
    <mergeCell ref="G98:I98"/>
    <mergeCell ref="A99:F99"/>
    <mergeCell ref="A97:F97"/>
    <mergeCell ref="G108:I108"/>
    <mergeCell ref="J108:L108"/>
    <mergeCell ref="X113:AE113"/>
    <mergeCell ref="H114:H116"/>
    <mergeCell ref="I114:O114"/>
    <mergeCell ref="P114:P116"/>
    <mergeCell ref="Q114:W114"/>
    <mergeCell ref="X114:X116"/>
    <mergeCell ref="Y114:AE114"/>
    <mergeCell ref="AD115:AE115"/>
    <mergeCell ref="J99:L99"/>
    <mergeCell ref="A100:F100"/>
    <mergeCell ref="G101:I101"/>
    <mergeCell ref="J101:L101"/>
    <mergeCell ref="G100:I100"/>
    <mergeCell ref="A107:F107"/>
    <mergeCell ref="G107:I107"/>
    <mergeCell ref="J107:L107"/>
    <mergeCell ref="A103:F103"/>
    <mergeCell ref="A105:F106"/>
    <mergeCell ref="G103:I103"/>
    <mergeCell ref="J103:L103"/>
    <mergeCell ref="A104:F104"/>
    <mergeCell ref="G104:I104"/>
    <mergeCell ref="J104:L104"/>
    <mergeCell ref="A112:L112"/>
    <mergeCell ref="G105:I106"/>
    <mergeCell ref="J105:L106"/>
    <mergeCell ref="A109:L109"/>
    <mergeCell ref="A108:F108"/>
    <mergeCell ref="A111:L111"/>
    <mergeCell ref="A110:L110"/>
    <mergeCell ref="Y115:Y116"/>
    <mergeCell ref="U115:U116"/>
    <mergeCell ref="P113:W113"/>
    <mergeCell ref="F113:G116"/>
    <mergeCell ref="H113:O113"/>
    <mergeCell ref="L115:L116"/>
    <mergeCell ref="M115:M116"/>
    <mergeCell ref="N115:O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F119:G119"/>
    <mergeCell ref="J119:K119"/>
    <mergeCell ref="R119:S119"/>
    <mergeCell ref="Z118:AA118"/>
    <mergeCell ref="Q115:Q116"/>
    <mergeCell ref="R115:S116"/>
    <mergeCell ref="T115:T116"/>
    <mergeCell ref="Z115:AA116"/>
    <mergeCell ref="Z117:AA117"/>
    <mergeCell ref="V115:W115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A123:D123"/>
    <mergeCell ref="F123:G123"/>
    <mergeCell ref="J123:K123"/>
    <mergeCell ref="R123:S123"/>
    <mergeCell ref="Z120:AA120"/>
    <mergeCell ref="A121:D121"/>
    <mergeCell ref="F121:G121"/>
    <mergeCell ref="J121:K121"/>
    <mergeCell ref="R121:S121"/>
    <mergeCell ref="Z121:AA121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A151:D151"/>
    <mergeCell ref="F151:G151"/>
    <mergeCell ref="J151:K151"/>
    <mergeCell ref="R151:S151"/>
    <mergeCell ref="A150:D150"/>
    <mergeCell ref="Z148:AA148"/>
    <mergeCell ref="A149:D149"/>
    <mergeCell ref="F149:G149"/>
    <mergeCell ref="J149:K149"/>
    <mergeCell ref="R149:S149"/>
    <mergeCell ref="G156:Q156"/>
    <mergeCell ref="G157:J159"/>
    <mergeCell ref="Z152:AA152"/>
    <mergeCell ref="F150:G150"/>
    <mergeCell ref="J150:K150"/>
    <mergeCell ref="R150:S150"/>
    <mergeCell ref="Z150:AA150"/>
    <mergeCell ref="Z151:AA151"/>
    <mergeCell ref="A152:D152"/>
    <mergeCell ref="F152:G152"/>
    <mergeCell ref="J152:K152"/>
    <mergeCell ref="R152:S152"/>
    <mergeCell ref="A153:Y153"/>
    <mergeCell ref="K158:N159"/>
    <mergeCell ref="O158:Q159"/>
    <mergeCell ref="K157:Q157"/>
    <mergeCell ref="A154:O154"/>
    <mergeCell ref="A155:O155"/>
    <mergeCell ref="G160:H160"/>
    <mergeCell ref="K160:L160"/>
    <mergeCell ref="A166:D166"/>
    <mergeCell ref="G166:H166"/>
    <mergeCell ref="K166:L166"/>
    <mergeCell ref="A156:D160"/>
    <mergeCell ref="E156:E160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G164:H164"/>
    <mergeCell ref="K164:L164"/>
    <mergeCell ref="A165:D165"/>
    <mergeCell ref="G165:H165"/>
    <mergeCell ref="K165:L165"/>
    <mergeCell ref="A173:D173"/>
    <mergeCell ref="F173:I173"/>
    <mergeCell ref="B170:L170"/>
    <mergeCell ref="B171:L171"/>
    <mergeCell ref="A164:D164"/>
    <mergeCell ref="A174:D174"/>
    <mergeCell ref="F174:I174"/>
    <mergeCell ref="A175:D175"/>
    <mergeCell ref="B172:L172"/>
    <mergeCell ref="F175:I175"/>
    <mergeCell ref="A176:D176"/>
    <mergeCell ref="F176:I176"/>
    <mergeCell ref="A177:D177"/>
    <mergeCell ref="F177:I177"/>
    <mergeCell ref="A186:D186"/>
    <mergeCell ref="F186:I186"/>
    <mergeCell ref="A178:D178"/>
    <mergeCell ref="F178:I178"/>
    <mergeCell ref="A181:J181"/>
    <mergeCell ref="A179:D179"/>
    <mergeCell ref="A185:D185"/>
    <mergeCell ref="F185:I185"/>
    <mergeCell ref="C191:H191"/>
    <mergeCell ref="I191:J191"/>
    <mergeCell ref="A188:F188"/>
    <mergeCell ref="G188:J188"/>
    <mergeCell ref="C189:D189"/>
    <mergeCell ref="F179:I179"/>
    <mergeCell ref="A183:D183"/>
    <mergeCell ref="F189:G189"/>
    <mergeCell ref="I189:J189"/>
    <mergeCell ref="A190:C190"/>
    <mergeCell ref="D190:H190"/>
    <mergeCell ref="I190:J190"/>
    <mergeCell ref="A182:D182"/>
    <mergeCell ref="F182:I182"/>
    <mergeCell ref="F183:I183"/>
    <mergeCell ref="A184:D184"/>
    <mergeCell ref="F184:I18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91"/>
  <sheetViews>
    <sheetView zoomScale="75" zoomScaleNormal="75" zoomScalePageLayoutView="0" workbookViewId="0" topLeftCell="A19">
      <selection activeCell="A111" sqref="A111:L111"/>
    </sheetView>
  </sheetViews>
  <sheetFormatPr defaultColWidth="9.140625" defaultRowHeight="15"/>
  <cols>
    <col min="7" max="7" width="16.140625" style="0" customWidth="1"/>
    <col min="8" max="8" width="12.57421875" style="0" customWidth="1"/>
    <col min="9" max="10" width="10.00390625" style="56" customWidth="1"/>
    <col min="11" max="11" width="8.8515625" style="56" customWidth="1"/>
    <col min="12" max="12" width="10.00390625" style="56" customWidth="1"/>
    <col min="13" max="13" width="10.7109375" style="56" customWidth="1"/>
    <col min="14" max="14" width="10.00390625" style="56" customWidth="1"/>
    <col min="15" max="15" width="12.28125" style="0" customWidth="1"/>
    <col min="16" max="17" width="9.7109375" style="0" customWidth="1"/>
    <col min="21" max="21" width="10.28125" style="0" customWidth="1"/>
    <col min="23" max="23" width="9.421875" style="0" customWidth="1"/>
    <col min="29" max="29" width="9.7109375" style="0" customWidth="1"/>
    <col min="31" max="31" width="9.7109375" style="0" customWidth="1"/>
  </cols>
  <sheetData>
    <row r="1" spans="1:12" ht="14.25">
      <c r="A1" s="2"/>
      <c r="B1" s="2"/>
      <c r="C1" s="211"/>
      <c r="D1" s="211"/>
      <c r="E1" s="3"/>
      <c r="F1" s="212"/>
      <c r="G1" s="212"/>
      <c r="H1" s="213"/>
      <c r="I1" s="213"/>
      <c r="J1" s="213"/>
      <c r="K1" s="213"/>
      <c r="L1" s="213"/>
    </row>
    <row r="2" spans="1:12" ht="14.25">
      <c r="A2" s="2"/>
      <c r="B2" s="2"/>
      <c r="C2" s="211"/>
      <c r="D2" s="211"/>
      <c r="E2" s="3"/>
      <c r="F2" s="212"/>
      <c r="G2" s="212"/>
      <c r="H2" s="213"/>
      <c r="I2" s="213"/>
      <c r="J2" s="213"/>
      <c r="K2" s="213"/>
      <c r="L2" s="213"/>
    </row>
    <row r="3" spans="1:12" ht="14.25">
      <c r="A3" s="2"/>
      <c r="B3" s="2"/>
      <c r="C3" s="211"/>
      <c r="D3" s="211"/>
      <c r="E3" s="3"/>
      <c r="F3" s="212"/>
      <c r="G3" s="212"/>
      <c r="H3" s="212" t="s">
        <v>6</v>
      </c>
      <c r="I3" s="212"/>
      <c r="J3" s="212"/>
      <c r="K3" s="212"/>
      <c r="L3" s="212"/>
    </row>
    <row r="4" spans="1:12" ht="14.25">
      <c r="A4" s="2"/>
      <c r="B4" s="2"/>
      <c r="C4" s="211"/>
      <c r="D4" s="211"/>
      <c r="E4" s="3"/>
      <c r="F4" s="212"/>
      <c r="G4" s="212"/>
      <c r="H4" s="218" t="s">
        <v>7</v>
      </c>
      <c r="I4" s="218"/>
      <c r="J4" s="218"/>
      <c r="K4" s="218"/>
      <c r="L4" s="218"/>
    </row>
    <row r="5" spans="1:12" ht="15" thickBot="1">
      <c r="A5" s="2"/>
      <c r="B5" s="2"/>
      <c r="C5" s="211"/>
      <c r="D5" s="211"/>
      <c r="E5" s="3"/>
      <c r="F5" s="212"/>
      <c r="G5" s="212"/>
      <c r="H5" s="5"/>
      <c r="I5" s="178"/>
      <c r="J5" s="178"/>
      <c r="K5" s="178"/>
      <c r="L5" s="178"/>
    </row>
    <row r="6" spans="1:12" ht="14.25">
      <c r="A6" s="2"/>
      <c r="B6" s="2"/>
      <c r="C6" s="211"/>
      <c r="D6" s="211"/>
      <c r="E6" s="3"/>
      <c r="F6" s="212"/>
      <c r="G6" s="212"/>
      <c r="H6" s="4" t="s">
        <v>8</v>
      </c>
      <c r="I6" s="216" t="s">
        <v>9</v>
      </c>
      <c r="J6" s="216"/>
      <c r="K6" s="216"/>
      <c r="L6" s="216"/>
    </row>
    <row r="7" spans="1:12" ht="14.25">
      <c r="A7" s="211"/>
      <c r="B7" s="211"/>
      <c r="C7" s="211"/>
      <c r="D7" s="211"/>
      <c r="E7" s="3"/>
      <c r="F7" s="212"/>
      <c r="G7" s="212"/>
      <c r="H7" s="213" t="s">
        <v>173</v>
      </c>
      <c r="I7" s="214"/>
      <c r="J7" s="214"/>
      <c r="K7" s="214"/>
      <c r="L7" s="214"/>
    </row>
    <row r="8" spans="1:12" ht="26.25" customHeight="1">
      <c r="A8" s="211"/>
      <c r="B8" s="211"/>
      <c r="C8" s="211"/>
      <c r="D8" s="211"/>
      <c r="E8" s="3"/>
      <c r="F8" s="212"/>
      <c r="G8" s="212"/>
      <c r="H8" s="213"/>
      <c r="I8" s="214"/>
      <c r="J8" s="214"/>
      <c r="K8" s="214"/>
      <c r="L8" s="214"/>
    </row>
    <row r="9" spans="1:12" ht="14.25">
      <c r="A9" s="211"/>
      <c r="B9" s="211"/>
      <c r="C9" s="211"/>
      <c r="D9" s="211"/>
      <c r="E9" s="3"/>
      <c r="F9" s="212"/>
      <c r="G9" s="212"/>
      <c r="H9" s="4"/>
      <c r="I9" s="57"/>
      <c r="J9" s="57"/>
      <c r="K9" s="57"/>
      <c r="L9" s="57"/>
    </row>
    <row r="10" spans="1:12" ht="14.25">
      <c r="A10" s="211"/>
      <c r="B10" s="211"/>
      <c r="C10" s="211"/>
      <c r="D10" s="211"/>
      <c r="E10" s="3"/>
      <c r="F10" s="212"/>
      <c r="G10" s="212"/>
      <c r="H10" s="4"/>
      <c r="I10" s="57"/>
      <c r="J10" s="57"/>
      <c r="K10" s="57"/>
      <c r="L10" s="57"/>
    </row>
    <row r="11" spans="1:12" ht="17.25">
      <c r="A11" s="215" t="s">
        <v>149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7.25">
      <c r="A12" s="215" t="s">
        <v>155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8" thickBot="1">
      <c r="A13" s="6"/>
      <c r="B13" s="6"/>
      <c r="C13" s="215"/>
      <c r="D13" s="215"/>
      <c r="E13" s="6"/>
      <c r="F13" s="215"/>
      <c r="G13" s="215"/>
      <c r="H13" s="6"/>
      <c r="I13" s="217"/>
      <c r="J13" s="217"/>
      <c r="K13" s="217"/>
      <c r="L13" s="58" t="s">
        <v>10</v>
      </c>
    </row>
    <row r="14" spans="1:12" ht="18" thickBot="1">
      <c r="A14" s="6"/>
      <c r="B14" s="6"/>
      <c r="C14" s="215"/>
      <c r="D14" s="215"/>
      <c r="E14" s="6"/>
      <c r="F14" s="215"/>
      <c r="G14" s="215"/>
      <c r="H14" s="6"/>
      <c r="I14" s="222" t="s">
        <v>11</v>
      </c>
      <c r="J14" s="222"/>
      <c r="K14" s="223"/>
      <c r="L14" s="59"/>
    </row>
    <row r="15" spans="1:12" ht="14.25">
      <c r="A15" s="198" t="s">
        <v>156</v>
      </c>
      <c r="B15" s="198"/>
      <c r="C15" s="198"/>
      <c r="D15" s="198"/>
      <c r="E15" s="198"/>
      <c r="F15" s="198"/>
      <c r="G15" s="198"/>
      <c r="H15" s="198"/>
      <c r="I15" s="222" t="s">
        <v>12</v>
      </c>
      <c r="J15" s="222"/>
      <c r="K15" s="223"/>
      <c r="L15" s="228"/>
    </row>
    <row r="16" spans="1:12" ht="15" thickBot="1">
      <c r="A16" s="224"/>
      <c r="B16" s="224"/>
      <c r="C16" s="224"/>
      <c r="D16" s="224"/>
      <c r="E16" s="224"/>
      <c r="F16" s="224"/>
      <c r="G16" s="224"/>
      <c r="H16" s="224"/>
      <c r="I16" s="222"/>
      <c r="J16" s="222"/>
      <c r="K16" s="223"/>
      <c r="L16" s="229"/>
    </row>
    <row r="17" spans="1:12" ht="14.25">
      <c r="A17" s="201" t="s">
        <v>13</v>
      </c>
      <c r="B17" s="202"/>
      <c r="C17" s="202"/>
      <c r="D17" s="202"/>
      <c r="E17" s="202"/>
      <c r="F17" s="202"/>
      <c r="G17" s="202"/>
      <c r="H17" s="234"/>
      <c r="I17" s="237" t="s">
        <v>14</v>
      </c>
      <c r="J17" s="222"/>
      <c r="K17" s="223"/>
      <c r="L17" s="228"/>
    </row>
    <row r="18" spans="1:12" ht="15" thickBot="1">
      <c r="A18" s="230"/>
      <c r="B18" s="231"/>
      <c r="C18" s="231"/>
      <c r="D18" s="211"/>
      <c r="E18" s="211"/>
      <c r="F18" s="211"/>
      <c r="G18" s="211"/>
      <c r="H18" s="235"/>
      <c r="I18" s="237"/>
      <c r="J18" s="222"/>
      <c r="K18" s="223"/>
      <c r="L18" s="229"/>
    </row>
    <row r="19" spans="1:12" ht="15" thickBot="1">
      <c r="A19" s="230"/>
      <c r="B19" s="231"/>
      <c r="C19" s="231"/>
      <c r="D19" s="211"/>
      <c r="E19" s="211"/>
      <c r="F19" s="211"/>
      <c r="G19" s="211"/>
      <c r="H19" s="235"/>
      <c r="I19" s="238"/>
      <c r="J19" s="239"/>
      <c r="K19" s="240"/>
      <c r="L19" s="60"/>
    </row>
    <row r="20" spans="1:12" ht="15" thickBot="1">
      <c r="A20" s="230"/>
      <c r="B20" s="231"/>
      <c r="C20" s="231"/>
      <c r="D20" s="211"/>
      <c r="E20" s="211"/>
      <c r="F20" s="211"/>
      <c r="G20" s="211"/>
      <c r="H20" s="235"/>
      <c r="I20" s="238"/>
      <c r="J20" s="239"/>
      <c r="K20" s="240"/>
      <c r="L20" s="60"/>
    </row>
    <row r="21" spans="1:12" ht="15" thickBot="1">
      <c r="A21" s="232"/>
      <c r="B21" s="233"/>
      <c r="C21" s="233"/>
      <c r="D21" s="233"/>
      <c r="E21" s="233"/>
      <c r="F21" s="233"/>
      <c r="G21" s="233"/>
      <c r="H21" s="236"/>
      <c r="I21" s="237"/>
      <c r="J21" s="222"/>
      <c r="K21" s="223"/>
      <c r="L21" s="61"/>
    </row>
    <row r="22" spans="1:12" ht="15" thickBot="1">
      <c r="A22" s="219" t="s">
        <v>15</v>
      </c>
      <c r="B22" s="220"/>
      <c r="C22" s="220"/>
      <c r="D22" s="220"/>
      <c r="E22" s="220"/>
      <c r="F22" s="220"/>
      <c r="G22" s="220"/>
      <c r="H22" s="221"/>
      <c r="I22" s="225"/>
      <c r="J22" s="226"/>
      <c r="K22" s="227"/>
      <c r="L22" s="62"/>
    </row>
    <row r="23" spans="1:12" ht="15" thickBot="1">
      <c r="A23" s="219" t="s">
        <v>16</v>
      </c>
      <c r="B23" s="220"/>
      <c r="C23" s="220"/>
      <c r="D23" s="220"/>
      <c r="E23" s="220"/>
      <c r="F23" s="220"/>
      <c r="G23" s="220"/>
      <c r="H23" s="221"/>
      <c r="I23" s="241" t="s">
        <v>17</v>
      </c>
      <c r="J23" s="242"/>
      <c r="K23" s="243"/>
      <c r="L23" s="62">
        <v>383</v>
      </c>
    </row>
    <row r="24" spans="1:12" ht="48" customHeight="1" thickBot="1">
      <c r="A24" s="219" t="s">
        <v>18</v>
      </c>
      <c r="B24" s="220"/>
      <c r="C24" s="220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33" customHeight="1" thickBo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2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4.25">
      <c r="A27" s="198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1:12" ht="15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4.25">
      <c r="A29" s="253" t="s">
        <v>131</v>
      </c>
      <c r="B29" s="254"/>
      <c r="C29" s="254"/>
      <c r="D29" s="254"/>
      <c r="E29" s="254"/>
      <c r="F29" s="254"/>
      <c r="G29" s="254"/>
      <c r="H29" s="255"/>
      <c r="I29" s="256"/>
      <c r="J29" s="257"/>
      <c r="K29" s="257"/>
      <c r="L29" s="258"/>
    </row>
    <row r="30" spans="1:12" ht="15" thickBot="1">
      <c r="A30" s="262" t="s">
        <v>21</v>
      </c>
      <c r="B30" s="263"/>
      <c r="C30" s="263"/>
      <c r="D30" s="263"/>
      <c r="E30" s="263"/>
      <c r="F30" s="263"/>
      <c r="G30" s="263"/>
      <c r="H30" s="264"/>
      <c r="I30" s="259"/>
      <c r="J30" s="260"/>
      <c r="K30" s="260"/>
      <c r="L30" s="261"/>
    </row>
    <row r="31" spans="1:12" ht="15" thickBot="1">
      <c r="A31" s="246" t="s">
        <v>22</v>
      </c>
      <c r="B31" s="247"/>
      <c r="C31" s="247"/>
      <c r="D31" s="247"/>
      <c r="E31" s="247"/>
      <c r="F31" s="247"/>
      <c r="G31" s="247"/>
      <c r="H31" s="248"/>
      <c r="I31" s="249"/>
      <c r="J31" s="250"/>
      <c r="K31" s="250"/>
      <c r="L31" s="251"/>
    </row>
    <row r="32" spans="1:12" ht="15" thickBot="1">
      <c r="A32" s="246" t="s">
        <v>23</v>
      </c>
      <c r="B32" s="247"/>
      <c r="C32" s="247"/>
      <c r="D32" s="247"/>
      <c r="E32" s="247"/>
      <c r="F32" s="247"/>
      <c r="G32" s="247"/>
      <c r="H32" s="248"/>
      <c r="I32" s="249"/>
      <c r="J32" s="250"/>
      <c r="K32" s="250"/>
      <c r="L32" s="251"/>
    </row>
    <row r="33" spans="1:12" ht="18" customHeight="1" thickBot="1">
      <c r="A33" s="219" t="s">
        <v>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1"/>
    </row>
    <row r="34" spans="1:12" ht="15" thickBo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</row>
    <row r="35" spans="1:12" ht="15" thickBot="1">
      <c r="A35" s="219" t="s">
        <v>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1"/>
    </row>
    <row r="36" spans="1:12" ht="15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</row>
    <row r="37" spans="1:12" ht="14.25">
      <c r="A37" s="274" t="s">
        <v>26</v>
      </c>
      <c r="B37" s="275"/>
      <c r="C37" s="275"/>
      <c r="D37" s="275"/>
      <c r="E37" s="275"/>
      <c r="F37" s="275"/>
      <c r="G37" s="275"/>
      <c r="H37" s="276"/>
      <c r="I37" s="265"/>
      <c r="J37" s="266"/>
      <c r="K37" s="266"/>
      <c r="L37" s="267"/>
    </row>
    <row r="38" spans="1:12" ht="15" thickBot="1">
      <c r="A38" s="277"/>
      <c r="B38" s="278"/>
      <c r="C38" s="278"/>
      <c r="D38" s="278"/>
      <c r="E38" s="278"/>
      <c r="F38" s="278"/>
      <c r="G38" s="278"/>
      <c r="H38" s="279"/>
      <c r="I38" s="268"/>
      <c r="J38" s="269"/>
      <c r="K38" s="269"/>
      <c r="L38" s="270"/>
    </row>
    <row r="39" spans="1:12" ht="14.25">
      <c r="A39" s="274" t="s">
        <v>27</v>
      </c>
      <c r="B39" s="275"/>
      <c r="C39" s="275"/>
      <c r="D39" s="275"/>
      <c r="E39" s="275"/>
      <c r="F39" s="275"/>
      <c r="G39" s="275"/>
      <c r="H39" s="276"/>
      <c r="I39" s="265"/>
      <c r="J39" s="266"/>
      <c r="K39" s="266"/>
      <c r="L39" s="267"/>
    </row>
    <row r="40" spans="1:12" ht="15" thickBot="1">
      <c r="A40" s="277"/>
      <c r="B40" s="278"/>
      <c r="C40" s="278"/>
      <c r="D40" s="278"/>
      <c r="E40" s="278"/>
      <c r="F40" s="278"/>
      <c r="G40" s="278"/>
      <c r="H40" s="279"/>
      <c r="I40" s="268"/>
      <c r="J40" s="269"/>
      <c r="K40" s="269"/>
      <c r="L40" s="270"/>
    </row>
    <row r="41" spans="1:12" ht="14.25">
      <c r="A41" s="274" t="s">
        <v>28</v>
      </c>
      <c r="B41" s="275"/>
      <c r="C41" s="275"/>
      <c r="D41" s="275"/>
      <c r="E41" s="275"/>
      <c r="F41" s="275"/>
      <c r="G41" s="275"/>
      <c r="H41" s="276"/>
      <c r="I41" s="265"/>
      <c r="J41" s="266"/>
      <c r="K41" s="266"/>
      <c r="L41" s="267"/>
    </row>
    <row r="42" spans="1:12" ht="15" thickBot="1">
      <c r="A42" s="277"/>
      <c r="B42" s="278"/>
      <c r="C42" s="278"/>
      <c r="D42" s="278"/>
      <c r="E42" s="278"/>
      <c r="F42" s="278"/>
      <c r="G42" s="278"/>
      <c r="H42" s="279"/>
      <c r="I42" s="268"/>
      <c r="J42" s="269"/>
      <c r="K42" s="269"/>
      <c r="L42" s="270"/>
    </row>
    <row r="43" spans="1:12" ht="15" thickBot="1">
      <c r="A43" s="246" t="s">
        <v>29</v>
      </c>
      <c r="B43" s="247"/>
      <c r="C43" s="247"/>
      <c r="D43" s="247"/>
      <c r="E43" s="247"/>
      <c r="F43" s="247"/>
      <c r="G43" s="247"/>
      <c r="H43" s="248"/>
      <c r="I43" s="271"/>
      <c r="J43" s="272"/>
      <c r="K43" s="272"/>
      <c r="L43" s="273"/>
    </row>
    <row r="44" spans="1:12" ht="15" thickBot="1">
      <c r="A44" s="246" t="s">
        <v>30</v>
      </c>
      <c r="B44" s="247"/>
      <c r="C44" s="247"/>
      <c r="D44" s="247"/>
      <c r="E44" s="247"/>
      <c r="F44" s="247"/>
      <c r="G44" s="247"/>
      <c r="H44" s="248"/>
      <c r="I44" s="271"/>
      <c r="J44" s="272"/>
      <c r="K44" s="272"/>
      <c r="L44" s="273"/>
    </row>
    <row r="45" spans="1:12" ht="14.25">
      <c r="A45" s="274" t="s">
        <v>31</v>
      </c>
      <c r="B45" s="275"/>
      <c r="C45" s="275"/>
      <c r="D45" s="275"/>
      <c r="E45" s="275"/>
      <c r="F45" s="275"/>
      <c r="G45" s="275"/>
      <c r="H45" s="276"/>
      <c r="I45" s="265"/>
      <c r="J45" s="266"/>
      <c r="K45" s="266"/>
      <c r="L45" s="267"/>
    </row>
    <row r="46" spans="1:12" ht="15" thickBot="1">
      <c r="A46" s="277"/>
      <c r="B46" s="278"/>
      <c r="C46" s="278"/>
      <c r="D46" s="278"/>
      <c r="E46" s="278"/>
      <c r="F46" s="278"/>
      <c r="G46" s="278"/>
      <c r="H46" s="279"/>
      <c r="I46" s="268"/>
      <c r="J46" s="269"/>
      <c r="K46" s="269"/>
      <c r="L46" s="270"/>
    </row>
    <row r="47" spans="1:12" ht="14.25">
      <c r="A47" s="274" t="s">
        <v>32</v>
      </c>
      <c r="B47" s="275"/>
      <c r="C47" s="275"/>
      <c r="D47" s="275"/>
      <c r="E47" s="275"/>
      <c r="F47" s="275"/>
      <c r="G47" s="275"/>
      <c r="H47" s="276"/>
      <c r="I47" s="265"/>
      <c r="J47" s="266"/>
      <c r="K47" s="266"/>
      <c r="L47" s="267"/>
    </row>
    <row r="48" spans="1:12" ht="15" thickBot="1">
      <c r="A48" s="277" t="s">
        <v>33</v>
      </c>
      <c r="B48" s="278"/>
      <c r="C48" s="278"/>
      <c r="D48" s="278"/>
      <c r="E48" s="278"/>
      <c r="F48" s="278"/>
      <c r="G48" s="278"/>
      <c r="H48" s="279"/>
      <c r="I48" s="268"/>
      <c r="J48" s="269"/>
      <c r="K48" s="269"/>
      <c r="L48" s="270"/>
    </row>
    <row r="49" spans="1:12" ht="14.25">
      <c r="A49" s="280" t="s">
        <v>157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1:12" ht="15" thickBo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14.25" customHeight="1">
      <c r="A51" s="181" t="s">
        <v>117</v>
      </c>
      <c r="B51" s="182"/>
      <c r="C51" s="182"/>
      <c r="D51" s="183"/>
      <c r="E51" s="9"/>
      <c r="F51" s="187" t="s">
        <v>118</v>
      </c>
      <c r="G51" s="188"/>
      <c r="H51" s="191" t="s">
        <v>34</v>
      </c>
      <c r="I51" s="174" t="s">
        <v>35</v>
      </c>
      <c r="J51" s="175"/>
      <c r="K51" s="175"/>
      <c r="L51" s="176"/>
    </row>
    <row r="52" spans="1:12" ht="15" thickBot="1">
      <c r="A52" s="184"/>
      <c r="B52" s="185"/>
      <c r="C52" s="185"/>
      <c r="D52" s="186"/>
      <c r="E52" s="10"/>
      <c r="F52" s="189"/>
      <c r="G52" s="190"/>
      <c r="H52" s="192"/>
      <c r="I52" s="177" t="s">
        <v>36</v>
      </c>
      <c r="J52" s="178"/>
      <c r="K52" s="178"/>
      <c r="L52" s="179"/>
    </row>
    <row r="53" spans="1:12" ht="27" customHeight="1" thickBot="1">
      <c r="A53" s="164" t="s">
        <v>37</v>
      </c>
      <c r="B53" s="165"/>
      <c r="C53" s="165"/>
      <c r="D53" s="172"/>
      <c r="E53" s="11"/>
      <c r="F53" s="173"/>
      <c r="G53" s="168"/>
      <c r="H53" s="8"/>
      <c r="I53" s="169">
        <v>3928589</v>
      </c>
      <c r="J53" s="170"/>
      <c r="K53" s="170"/>
      <c r="L53" s="171"/>
    </row>
    <row r="54" spans="1:12" ht="15" thickBot="1">
      <c r="A54" s="164"/>
      <c r="B54" s="165"/>
      <c r="C54" s="165"/>
      <c r="D54" s="172"/>
      <c r="E54" s="11"/>
      <c r="F54" s="173"/>
      <c r="G54" s="168"/>
      <c r="H54" s="8"/>
      <c r="I54" s="169"/>
      <c r="J54" s="170"/>
      <c r="K54" s="170"/>
      <c r="L54" s="171"/>
    </row>
    <row r="55" spans="1:12" ht="19.5" customHeight="1" thickBot="1">
      <c r="A55" s="164" t="s">
        <v>38</v>
      </c>
      <c r="B55" s="165"/>
      <c r="C55" s="165"/>
      <c r="D55" s="172"/>
      <c r="E55" s="11"/>
      <c r="F55" s="173" t="s">
        <v>151</v>
      </c>
      <c r="G55" s="168"/>
      <c r="H55" s="8"/>
      <c r="I55" s="169"/>
      <c r="J55" s="170"/>
      <c r="K55" s="170"/>
      <c r="L55" s="171"/>
    </row>
    <row r="56" spans="1:12" ht="15" thickBot="1">
      <c r="A56" s="164"/>
      <c r="B56" s="165"/>
      <c r="C56" s="165"/>
      <c r="D56" s="172"/>
      <c r="E56" s="11"/>
      <c r="F56" s="173"/>
      <c r="G56" s="168"/>
      <c r="H56" s="8"/>
      <c r="I56" s="169"/>
      <c r="J56" s="170"/>
      <c r="K56" s="170"/>
      <c r="L56" s="171"/>
    </row>
    <row r="57" spans="1:12" ht="15" thickBot="1">
      <c r="A57" s="164"/>
      <c r="B57" s="165"/>
      <c r="C57" s="165"/>
      <c r="D57" s="172"/>
      <c r="E57" s="11"/>
      <c r="F57" s="173"/>
      <c r="G57" s="168"/>
      <c r="H57" s="8"/>
      <c r="I57" s="169"/>
      <c r="J57" s="170"/>
      <c r="K57" s="170"/>
      <c r="L57" s="171"/>
    </row>
    <row r="58" spans="1:12" ht="27.75" customHeight="1" thickBot="1">
      <c r="A58" s="164" t="s">
        <v>39</v>
      </c>
      <c r="B58" s="165"/>
      <c r="C58" s="165"/>
      <c r="D58" s="166"/>
      <c r="E58" s="11"/>
      <c r="F58" s="167"/>
      <c r="G58" s="168"/>
      <c r="H58" s="8"/>
      <c r="I58" s="169">
        <v>376630</v>
      </c>
      <c r="J58" s="170"/>
      <c r="K58" s="170"/>
      <c r="L58" s="171"/>
    </row>
    <row r="59" spans="1:12" ht="15" thickBot="1">
      <c r="A59" s="164"/>
      <c r="B59" s="165"/>
      <c r="C59" s="165"/>
      <c r="D59" s="172"/>
      <c r="E59" s="11"/>
      <c r="F59" s="173"/>
      <c r="G59" s="168"/>
      <c r="H59" s="8"/>
      <c r="I59" s="169"/>
      <c r="J59" s="170"/>
      <c r="K59" s="170"/>
      <c r="L59" s="171"/>
    </row>
    <row r="60" spans="1:12" ht="15" thickBot="1">
      <c r="A60" s="164"/>
      <c r="B60" s="165"/>
      <c r="C60" s="165"/>
      <c r="D60" s="172"/>
      <c r="E60" s="11"/>
      <c r="F60" s="173"/>
      <c r="G60" s="168"/>
      <c r="H60" s="8"/>
      <c r="I60" s="169"/>
      <c r="J60" s="170"/>
      <c r="K60" s="170"/>
      <c r="L60" s="171"/>
    </row>
    <row r="61" spans="1:12" ht="15" thickBot="1">
      <c r="A61" s="164"/>
      <c r="B61" s="165"/>
      <c r="C61" s="165"/>
      <c r="D61" s="172"/>
      <c r="E61" s="11"/>
      <c r="F61" s="173"/>
      <c r="G61" s="168"/>
      <c r="H61" s="8"/>
      <c r="I61" s="169"/>
      <c r="J61" s="170"/>
      <c r="K61" s="170"/>
      <c r="L61" s="171"/>
    </row>
    <row r="62" spans="1:12" ht="24.75" customHeight="1" thickBot="1">
      <c r="A62" s="180" t="s">
        <v>158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4.25" customHeight="1">
      <c r="A63" s="181" t="s">
        <v>117</v>
      </c>
      <c r="B63" s="182"/>
      <c r="C63" s="182"/>
      <c r="D63" s="183"/>
      <c r="E63" s="9"/>
      <c r="F63" s="187" t="s">
        <v>118</v>
      </c>
      <c r="G63" s="188"/>
      <c r="H63" s="191" t="s">
        <v>34</v>
      </c>
      <c r="I63" s="174" t="s">
        <v>35</v>
      </c>
      <c r="J63" s="175"/>
      <c r="K63" s="175"/>
      <c r="L63" s="176"/>
    </row>
    <row r="64" spans="1:12" ht="15" thickBot="1">
      <c r="A64" s="184"/>
      <c r="B64" s="185"/>
      <c r="C64" s="185"/>
      <c r="D64" s="186"/>
      <c r="E64" s="10"/>
      <c r="F64" s="189"/>
      <c r="G64" s="190"/>
      <c r="H64" s="192"/>
      <c r="I64" s="177" t="s">
        <v>36</v>
      </c>
      <c r="J64" s="178"/>
      <c r="K64" s="178"/>
      <c r="L64" s="179"/>
    </row>
    <row r="65" spans="1:12" ht="27" customHeight="1" thickBot="1">
      <c r="A65" s="164" t="s">
        <v>37</v>
      </c>
      <c r="B65" s="165"/>
      <c r="C65" s="165"/>
      <c r="D65" s="172"/>
      <c r="E65" s="11"/>
      <c r="F65" s="173"/>
      <c r="G65" s="168"/>
      <c r="H65" s="8"/>
      <c r="I65" s="169">
        <v>3928589</v>
      </c>
      <c r="J65" s="170"/>
      <c r="K65" s="170"/>
      <c r="L65" s="171"/>
    </row>
    <row r="66" spans="1:12" ht="15" thickBot="1">
      <c r="A66" s="164"/>
      <c r="B66" s="165"/>
      <c r="C66" s="165"/>
      <c r="D66" s="172"/>
      <c r="E66" s="11"/>
      <c r="F66" s="173"/>
      <c r="G66" s="168"/>
      <c r="H66" s="8"/>
      <c r="I66" s="169"/>
      <c r="J66" s="170"/>
      <c r="K66" s="170"/>
      <c r="L66" s="171"/>
    </row>
    <row r="67" spans="1:12" ht="19.5" customHeight="1" thickBot="1">
      <c r="A67" s="164" t="s">
        <v>38</v>
      </c>
      <c r="B67" s="165"/>
      <c r="C67" s="165"/>
      <c r="D67" s="172"/>
      <c r="E67" s="11"/>
      <c r="F67" s="173"/>
      <c r="G67" s="168"/>
      <c r="H67" s="8"/>
      <c r="I67" s="169"/>
      <c r="J67" s="170"/>
      <c r="K67" s="170"/>
      <c r="L67" s="171"/>
    </row>
    <row r="68" spans="1:12" ht="15" thickBot="1">
      <c r="A68" s="164"/>
      <c r="B68" s="165"/>
      <c r="C68" s="165"/>
      <c r="D68" s="172"/>
      <c r="E68" s="11"/>
      <c r="F68" s="173"/>
      <c r="G68" s="168"/>
      <c r="H68" s="8"/>
      <c r="I68" s="169"/>
      <c r="J68" s="170"/>
      <c r="K68" s="170"/>
      <c r="L68" s="171"/>
    </row>
    <row r="69" spans="1:12" ht="15" thickBot="1">
      <c r="A69" s="164"/>
      <c r="B69" s="165"/>
      <c r="C69" s="165"/>
      <c r="D69" s="172"/>
      <c r="E69" s="11"/>
      <c r="F69" s="173"/>
      <c r="G69" s="168"/>
      <c r="H69" s="8"/>
      <c r="I69" s="169"/>
      <c r="J69" s="170"/>
      <c r="K69" s="170"/>
      <c r="L69" s="171"/>
    </row>
    <row r="70" spans="1:12" ht="27.75" customHeight="1" thickBot="1">
      <c r="A70" s="164" t="s">
        <v>39</v>
      </c>
      <c r="B70" s="165"/>
      <c r="C70" s="165"/>
      <c r="D70" s="166"/>
      <c r="E70" s="11"/>
      <c r="F70" s="167"/>
      <c r="G70" s="168"/>
      <c r="H70" s="8"/>
      <c r="I70" s="169">
        <v>376630</v>
      </c>
      <c r="J70" s="170"/>
      <c r="K70" s="170"/>
      <c r="L70" s="171"/>
    </row>
    <row r="71" spans="1:12" ht="15" thickBot="1">
      <c r="A71" s="164"/>
      <c r="B71" s="165"/>
      <c r="C71" s="165"/>
      <c r="D71" s="172"/>
      <c r="E71" s="11"/>
      <c r="F71" s="173"/>
      <c r="G71" s="168"/>
      <c r="H71" s="8"/>
      <c r="I71" s="169"/>
      <c r="J71" s="170"/>
      <c r="K71" s="170"/>
      <c r="L71" s="171"/>
    </row>
    <row r="72" spans="1:12" ht="15" thickBot="1">
      <c r="A72" s="164"/>
      <c r="B72" s="165"/>
      <c r="C72" s="165"/>
      <c r="D72" s="172"/>
      <c r="E72" s="11"/>
      <c r="F72" s="173"/>
      <c r="G72" s="168"/>
      <c r="H72" s="8"/>
      <c r="I72" s="169"/>
      <c r="J72" s="170"/>
      <c r="K72" s="170"/>
      <c r="L72" s="171"/>
    </row>
    <row r="73" spans="1:12" ht="15" thickBot="1">
      <c r="A73" s="164"/>
      <c r="B73" s="165"/>
      <c r="C73" s="165"/>
      <c r="D73" s="172"/>
      <c r="E73" s="11"/>
      <c r="F73" s="173"/>
      <c r="G73" s="168"/>
      <c r="H73" s="8"/>
      <c r="I73" s="169"/>
      <c r="J73" s="170"/>
      <c r="K73" s="170"/>
      <c r="L73" s="171"/>
    </row>
    <row r="74" spans="1:12" ht="24.75" customHeight="1" thickBot="1">
      <c r="A74" s="180" t="s">
        <v>159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ht="14.25" customHeight="1">
      <c r="A75" s="181" t="s">
        <v>117</v>
      </c>
      <c r="B75" s="182"/>
      <c r="C75" s="182"/>
      <c r="D75" s="183"/>
      <c r="E75" s="9"/>
      <c r="F75" s="187" t="s">
        <v>118</v>
      </c>
      <c r="G75" s="188"/>
      <c r="H75" s="191" t="s">
        <v>34</v>
      </c>
      <c r="I75" s="174" t="s">
        <v>35</v>
      </c>
      <c r="J75" s="175"/>
      <c r="K75" s="175"/>
      <c r="L75" s="176"/>
    </row>
    <row r="76" spans="1:12" ht="15" thickBot="1">
      <c r="A76" s="184"/>
      <c r="B76" s="185"/>
      <c r="C76" s="185"/>
      <c r="D76" s="186"/>
      <c r="E76" s="10"/>
      <c r="F76" s="189"/>
      <c r="G76" s="190"/>
      <c r="H76" s="192"/>
      <c r="I76" s="177" t="s">
        <v>36</v>
      </c>
      <c r="J76" s="178"/>
      <c r="K76" s="178"/>
      <c r="L76" s="179"/>
    </row>
    <row r="77" spans="1:12" ht="27" customHeight="1" thickBot="1">
      <c r="A77" s="164" t="s">
        <v>37</v>
      </c>
      <c r="B77" s="165"/>
      <c r="C77" s="165"/>
      <c r="D77" s="172"/>
      <c r="E77" s="11"/>
      <c r="F77" s="173"/>
      <c r="G77" s="168"/>
      <c r="H77" s="8"/>
      <c r="I77" s="169">
        <v>3928589</v>
      </c>
      <c r="J77" s="170"/>
      <c r="K77" s="170"/>
      <c r="L77" s="171"/>
    </row>
    <row r="78" spans="1:12" ht="15" thickBot="1">
      <c r="A78" s="164"/>
      <c r="B78" s="165"/>
      <c r="C78" s="165"/>
      <c r="D78" s="172"/>
      <c r="E78" s="11"/>
      <c r="F78" s="173"/>
      <c r="G78" s="168"/>
      <c r="H78" s="8"/>
      <c r="I78" s="169"/>
      <c r="J78" s="170"/>
      <c r="K78" s="170"/>
      <c r="L78" s="171"/>
    </row>
    <row r="79" spans="1:12" ht="19.5" customHeight="1" thickBot="1">
      <c r="A79" s="164" t="s">
        <v>38</v>
      </c>
      <c r="B79" s="165"/>
      <c r="C79" s="165"/>
      <c r="D79" s="172"/>
      <c r="E79" s="11"/>
      <c r="F79" s="173"/>
      <c r="G79" s="168"/>
      <c r="H79" s="8"/>
      <c r="I79" s="169"/>
      <c r="J79" s="170"/>
      <c r="K79" s="170"/>
      <c r="L79" s="171"/>
    </row>
    <row r="80" spans="1:12" ht="15" thickBot="1">
      <c r="A80" s="164"/>
      <c r="B80" s="165"/>
      <c r="C80" s="165"/>
      <c r="D80" s="172"/>
      <c r="E80" s="11"/>
      <c r="F80" s="173"/>
      <c r="G80" s="168"/>
      <c r="H80" s="8"/>
      <c r="I80" s="169"/>
      <c r="J80" s="170"/>
      <c r="K80" s="170"/>
      <c r="L80" s="171"/>
    </row>
    <row r="81" spans="1:12" ht="15" thickBot="1">
      <c r="A81" s="164"/>
      <c r="B81" s="165"/>
      <c r="C81" s="165"/>
      <c r="D81" s="172"/>
      <c r="E81" s="11"/>
      <c r="F81" s="173"/>
      <c r="G81" s="168"/>
      <c r="H81" s="8"/>
      <c r="I81" s="169"/>
      <c r="J81" s="170"/>
      <c r="K81" s="170"/>
      <c r="L81" s="171"/>
    </row>
    <row r="82" spans="1:12" ht="27.75" customHeight="1" thickBot="1">
      <c r="A82" s="164" t="s">
        <v>39</v>
      </c>
      <c r="B82" s="165"/>
      <c r="C82" s="165"/>
      <c r="D82" s="166"/>
      <c r="E82" s="11"/>
      <c r="F82" s="167"/>
      <c r="G82" s="168"/>
      <c r="H82" s="8"/>
      <c r="I82" s="169">
        <v>376630</v>
      </c>
      <c r="J82" s="170"/>
      <c r="K82" s="170"/>
      <c r="L82" s="171"/>
    </row>
    <row r="83" spans="1:12" ht="15" thickBot="1">
      <c r="A83" s="164"/>
      <c r="B83" s="165"/>
      <c r="C83" s="165"/>
      <c r="D83" s="172"/>
      <c r="E83" s="11"/>
      <c r="F83" s="173"/>
      <c r="G83" s="168"/>
      <c r="H83" s="8"/>
      <c r="I83" s="169"/>
      <c r="J83" s="170"/>
      <c r="K83" s="170"/>
      <c r="L83" s="171"/>
    </row>
    <row r="84" spans="1:12" ht="15" thickBot="1">
      <c r="A84" s="164"/>
      <c r="B84" s="165"/>
      <c r="C84" s="165"/>
      <c r="D84" s="172"/>
      <c r="E84" s="11"/>
      <c r="F84" s="173"/>
      <c r="G84" s="168"/>
      <c r="H84" s="8"/>
      <c r="I84" s="169"/>
      <c r="J84" s="170"/>
      <c r="K84" s="170"/>
      <c r="L84" s="171"/>
    </row>
    <row r="85" spans="1:12" ht="15" thickBot="1">
      <c r="A85" s="164"/>
      <c r="B85" s="165"/>
      <c r="C85" s="165"/>
      <c r="D85" s="172"/>
      <c r="E85" s="11"/>
      <c r="F85" s="173"/>
      <c r="G85" s="168"/>
      <c r="H85" s="8"/>
      <c r="I85" s="169"/>
      <c r="J85" s="170"/>
      <c r="K85" s="170"/>
      <c r="L85" s="171"/>
    </row>
    <row r="86" spans="1:12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4.25" customHeight="1">
      <c r="A87" s="198" t="s">
        <v>40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</row>
    <row r="88" spans="1:12" ht="14.25" customHeight="1">
      <c r="A88" s="199" t="s">
        <v>170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15" customHeight="1" thickBot="1">
      <c r="A89" s="199" t="s">
        <v>41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</row>
    <row r="90" spans="1:12" ht="15" customHeight="1" thickBot="1">
      <c r="A90" s="203" t="s">
        <v>117</v>
      </c>
      <c r="B90" s="204"/>
      <c r="C90" s="204"/>
      <c r="D90" s="204"/>
      <c r="E90" s="204"/>
      <c r="F90" s="205"/>
      <c r="G90" s="203" t="s">
        <v>42</v>
      </c>
      <c r="H90" s="204"/>
      <c r="I90" s="205"/>
      <c r="J90" s="206"/>
      <c r="K90" s="207"/>
      <c r="L90" s="207"/>
    </row>
    <row r="91" spans="1:12" ht="15" thickBot="1">
      <c r="A91" s="284">
        <v>1</v>
      </c>
      <c r="B91" s="285"/>
      <c r="C91" s="285"/>
      <c r="D91" s="285"/>
      <c r="E91" s="285"/>
      <c r="F91" s="286"/>
      <c r="G91" s="284">
        <v>2</v>
      </c>
      <c r="H91" s="285"/>
      <c r="I91" s="286"/>
      <c r="J91" s="283"/>
      <c r="K91" s="200"/>
      <c r="L91" s="200"/>
    </row>
    <row r="92" spans="1:12" ht="14.25" customHeight="1">
      <c r="A92" s="287" t="s">
        <v>43</v>
      </c>
      <c r="B92" s="288"/>
      <c r="C92" s="288"/>
      <c r="D92" s="288"/>
      <c r="E92" s="288"/>
      <c r="F92" s="289"/>
      <c r="G92" s="287">
        <v>2597.8</v>
      </c>
      <c r="H92" s="288"/>
      <c r="I92" s="289"/>
      <c r="J92" s="283"/>
      <c r="K92" s="200"/>
      <c r="L92" s="200"/>
    </row>
    <row r="93" spans="1:12" ht="9" customHeight="1" thickBot="1">
      <c r="A93" s="290"/>
      <c r="B93" s="291"/>
      <c r="C93" s="291"/>
      <c r="D93" s="291"/>
      <c r="E93" s="291"/>
      <c r="F93" s="292"/>
      <c r="G93" s="290"/>
      <c r="H93" s="291"/>
      <c r="I93" s="292"/>
      <c r="J93" s="283"/>
      <c r="K93" s="200"/>
      <c r="L93" s="200"/>
    </row>
    <row r="94" spans="1:12" ht="30.75" customHeight="1" thickBot="1">
      <c r="A94" s="219" t="s">
        <v>44</v>
      </c>
      <c r="B94" s="220"/>
      <c r="C94" s="220"/>
      <c r="D94" s="220"/>
      <c r="E94" s="220"/>
      <c r="F94" s="221"/>
      <c r="G94" s="219">
        <v>2165</v>
      </c>
      <c r="H94" s="220"/>
      <c r="I94" s="221"/>
      <c r="J94" s="283"/>
      <c r="K94" s="200"/>
      <c r="L94" s="200"/>
    </row>
    <row r="95" spans="1:12" ht="33" customHeight="1" thickBot="1">
      <c r="A95" s="219" t="s">
        <v>45</v>
      </c>
      <c r="B95" s="220"/>
      <c r="C95" s="220"/>
      <c r="D95" s="220"/>
      <c r="E95" s="220"/>
      <c r="F95" s="221"/>
      <c r="G95" s="219">
        <v>129.6</v>
      </c>
      <c r="H95" s="220"/>
      <c r="I95" s="221"/>
      <c r="J95" s="283"/>
      <c r="K95" s="200"/>
      <c r="L95" s="200"/>
    </row>
    <row r="96" spans="1:12" ht="19.5" customHeight="1" thickBot="1">
      <c r="A96" s="167" t="s">
        <v>46</v>
      </c>
      <c r="B96" s="282"/>
      <c r="C96" s="282"/>
      <c r="D96" s="282"/>
      <c r="E96" s="282"/>
      <c r="F96" s="168"/>
      <c r="G96" s="284">
        <v>406.2</v>
      </c>
      <c r="H96" s="285"/>
      <c r="I96" s="286"/>
      <c r="J96" s="283"/>
      <c r="K96" s="200"/>
      <c r="L96" s="200"/>
    </row>
    <row r="97" spans="1:12" ht="31.5" customHeight="1" thickBot="1">
      <c r="A97" s="201" t="s">
        <v>47</v>
      </c>
      <c r="B97" s="202"/>
      <c r="C97" s="202"/>
      <c r="D97" s="202"/>
      <c r="E97" s="202"/>
      <c r="F97" s="202"/>
      <c r="G97" s="293"/>
      <c r="H97" s="294"/>
      <c r="I97" s="295"/>
      <c r="J97" s="200"/>
      <c r="K97" s="200"/>
      <c r="L97" s="200"/>
    </row>
    <row r="98" spans="1:12" ht="30.75" customHeight="1" thickBot="1">
      <c r="A98" s="219" t="s">
        <v>48</v>
      </c>
      <c r="B98" s="220"/>
      <c r="C98" s="220"/>
      <c r="D98" s="220"/>
      <c r="E98" s="220"/>
      <c r="F98" s="220"/>
      <c r="G98" s="284"/>
      <c r="H98" s="285"/>
      <c r="I98" s="286"/>
      <c r="J98" s="200"/>
      <c r="K98" s="200"/>
      <c r="L98" s="200"/>
    </row>
    <row r="99" spans="1:12" ht="15" thickBot="1">
      <c r="A99" s="201"/>
      <c r="B99" s="202"/>
      <c r="C99" s="202"/>
      <c r="D99" s="202"/>
      <c r="E99" s="202"/>
      <c r="F99" s="202"/>
      <c r="G99" s="293"/>
      <c r="H99" s="294"/>
      <c r="I99" s="295"/>
      <c r="J99" s="200"/>
      <c r="K99" s="200"/>
      <c r="L99" s="200"/>
    </row>
    <row r="100" spans="1:12" ht="30.75" customHeight="1" thickBot="1">
      <c r="A100" s="219" t="s">
        <v>49</v>
      </c>
      <c r="B100" s="220"/>
      <c r="C100" s="220"/>
      <c r="D100" s="220"/>
      <c r="E100" s="220"/>
      <c r="F100" s="220"/>
      <c r="G100" s="284"/>
      <c r="H100" s="285"/>
      <c r="I100" s="286"/>
      <c r="J100" s="200"/>
      <c r="K100" s="200"/>
      <c r="L100" s="200"/>
    </row>
    <row r="101" spans="1:12" ht="19.5" customHeight="1" thickBot="1">
      <c r="A101" s="201" t="s">
        <v>50</v>
      </c>
      <c r="B101" s="202"/>
      <c r="C101" s="202"/>
      <c r="D101" s="202"/>
      <c r="E101" s="202"/>
      <c r="F101" s="202"/>
      <c r="G101" s="293"/>
      <c r="H101" s="294"/>
      <c r="I101" s="295"/>
      <c r="J101" s="200"/>
      <c r="K101" s="200"/>
      <c r="L101" s="200"/>
    </row>
    <row r="102" spans="1:12" ht="15" thickBot="1">
      <c r="A102" s="219" t="s">
        <v>51</v>
      </c>
      <c r="B102" s="220"/>
      <c r="C102" s="220"/>
      <c r="D102" s="220"/>
      <c r="E102" s="220"/>
      <c r="F102" s="220"/>
      <c r="G102" s="304"/>
      <c r="H102" s="305"/>
      <c r="I102" s="306"/>
      <c r="J102" s="307"/>
      <c r="K102" s="307"/>
      <c r="L102" s="307"/>
    </row>
    <row r="103" spans="1:12" ht="15" thickBot="1">
      <c r="A103" s="219" t="s">
        <v>52</v>
      </c>
      <c r="B103" s="220"/>
      <c r="C103" s="220"/>
      <c r="D103" s="220"/>
      <c r="E103" s="220"/>
      <c r="F103" s="220"/>
      <c r="G103" s="284"/>
      <c r="H103" s="285"/>
      <c r="I103" s="286"/>
      <c r="J103" s="200"/>
      <c r="K103" s="200"/>
      <c r="L103" s="200"/>
    </row>
    <row r="104" spans="1:12" ht="15" thickBot="1">
      <c r="A104" s="287" t="s">
        <v>53</v>
      </c>
      <c r="B104" s="288"/>
      <c r="C104" s="288"/>
      <c r="D104" s="288"/>
      <c r="E104" s="288"/>
      <c r="F104" s="288"/>
      <c r="G104" s="284">
        <v>406.2</v>
      </c>
      <c r="H104" s="285"/>
      <c r="I104" s="286"/>
      <c r="J104" s="200"/>
      <c r="K104" s="200"/>
      <c r="L104" s="200"/>
    </row>
    <row r="105" spans="1:12" ht="14.25">
      <c r="A105" s="201" t="s">
        <v>55</v>
      </c>
      <c r="B105" s="202"/>
      <c r="C105" s="202"/>
      <c r="D105" s="202"/>
      <c r="E105" s="202"/>
      <c r="F105" s="202"/>
      <c r="G105" s="293"/>
      <c r="H105" s="294"/>
      <c r="I105" s="295"/>
      <c r="J105" s="200"/>
      <c r="K105" s="200"/>
      <c r="L105" s="200"/>
    </row>
    <row r="106" spans="1:12" ht="15" thickBot="1">
      <c r="A106" s="230"/>
      <c r="B106" s="231"/>
      <c r="C106" s="231"/>
      <c r="D106" s="231"/>
      <c r="E106" s="231"/>
      <c r="F106" s="231"/>
      <c r="G106" s="318"/>
      <c r="H106" s="199"/>
      <c r="I106" s="319"/>
      <c r="J106" s="200"/>
      <c r="K106" s="200"/>
      <c r="L106" s="200"/>
    </row>
    <row r="107" spans="1:12" ht="15" thickBot="1">
      <c r="A107" s="201" t="s">
        <v>56</v>
      </c>
      <c r="B107" s="202"/>
      <c r="C107" s="202"/>
      <c r="D107" s="202"/>
      <c r="E107" s="202"/>
      <c r="F107" s="202"/>
      <c r="G107" s="293"/>
      <c r="H107" s="294"/>
      <c r="I107" s="295"/>
      <c r="J107" s="200"/>
      <c r="K107" s="200"/>
      <c r="L107" s="200"/>
    </row>
    <row r="108" spans="1:12" ht="31.5" customHeight="1" thickBot="1">
      <c r="A108" s="219" t="s">
        <v>57</v>
      </c>
      <c r="B108" s="220"/>
      <c r="C108" s="220"/>
      <c r="D108" s="220"/>
      <c r="E108" s="220"/>
      <c r="F108" s="220"/>
      <c r="G108" s="284"/>
      <c r="H108" s="285"/>
      <c r="I108" s="286"/>
      <c r="J108" s="200"/>
      <c r="K108" s="200"/>
      <c r="L108" s="200"/>
    </row>
    <row r="109" spans="1:12" ht="14.2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</row>
    <row r="110" spans="1:12" ht="14.25">
      <c r="A110" s="198" t="s">
        <v>58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2" ht="14.25">
      <c r="A111" s="198" t="s">
        <v>168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</row>
    <row r="112" spans="1:12" ht="15" thickBo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</row>
    <row r="113" spans="1:31" ht="36" customHeight="1" thickBot="1">
      <c r="A113" s="210" t="s">
        <v>117</v>
      </c>
      <c r="B113" s="210"/>
      <c r="C113" s="210"/>
      <c r="D113" s="210"/>
      <c r="E113" s="340" t="s">
        <v>59</v>
      </c>
      <c r="F113" s="320" t="s">
        <v>54</v>
      </c>
      <c r="G113" s="188"/>
      <c r="H113" s="284" t="s">
        <v>60</v>
      </c>
      <c r="I113" s="296"/>
      <c r="J113" s="296"/>
      <c r="K113" s="296"/>
      <c r="L113" s="296"/>
      <c r="M113" s="296"/>
      <c r="N113" s="296"/>
      <c r="O113" s="297"/>
      <c r="P113" s="284" t="s">
        <v>61</v>
      </c>
      <c r="Q113" s="296"/>
      <c r="R113" s="296"/>
      <c r="S113" s="296"/>
      <c r="T113" s="296"/>
      <c r="U113" s="296"/>
      <c r="V113" s="296"/>
      <c r="W113" s="297"/>
      <c r="X113" s="284" t="s">
        <v>62</v>
      </c>
      <c r="Y113" s="296"/>
      <c r="Z113" s="296"/>
      <c r="AA113" s="296"/>
      <c r="AB113" s="296"/>
      <c r="AC113" s="296"/>
      <c r="AD113" s="296"/>
      <c r="AE113" s="297"/>
    </row>
    <row r="114" spans="1:31" ht="15" thickBot="1">
      <c r="A114" s="210"/>
      <c r="B114" s="210"/>
      <c r="C114" s="210"/>
      <c r="D114" s="210"/>
      <c r="E114" s="341"/>
      <c r="F114" s="321"/>
      <c r="G114" s="322"/>
      <c r="H114" s="298" t="s">
        <v>5</v>
      </c>
      <c r="I114" s="301" t="s">
        <v>63</v>
      </c>
      <c r="J114" s="302"/>
      <c r="K114" s="302"/>
      <c r="L114" s="302"/>
      <c r="M114" s="302"/>
      <c r="N114" s="302"/>
      <c r="O114" s="303"/>
      <c r="P114" s="298" t="s">
        <v>5</v>
      </c>
      <c r="Q114" s="301" t="s">
        <v>63</v>
      </c>
      <c r="R114" s="302"/>
      <c r="S114" s="302"/>
      <c r="T114" s="302"/>
      <c r="U114" s="302"/>
      <c r="V114" s="302"/>
      <c r="W114" s="303"/>
      <c r="X114" s="298" t="s">
        <v>5</v>
      </c>
      <c r="Y114" s="301" t="s">
        <v>63</v>
      </c>
      <c r="Z114" s="302"/>
      <c r="AA114" s="302"/>
      <c r="AB114" s="302"/>
      <c r="AC114" s="302"/>
      <c r="AD114" s="302"/>
      <c r="AE114" s="303"/>
    </row>
    <row r="115" spans="1:31" ht="32.25" customHeight="1" thickBot="1">
      <c r="A115" s="210"/>
      <c r="B115" s="210"/>
      <c r="C115" s="210"/>
      <c r="D115" s="210"/>
      <c r="E115" s="341"/>
      <c r="F115" s="321"/>
      <c r="G115" s="322"/>
      <c r="H115" s="299"/>
      <c r="I115" s="335" t="s">
        <v>64</v>
      </c>
      <c r="J115" s="337" t="s">
        <v>65</v>
      </c>
      <c r="K115" s="338"/>
      <c r="L115" s="324" t="s">
        <v>66</v>
      </c>
      <c r="M115" s="324" t="s">
        <v>67</v>
      </c>
      <c r="N115" s="312" t="s">
        <v>68</v>
      </c>
      <c r="O115" s="313"/>
      <c r="P115" s="299"/>
      <c r="Q115" s="308" t="s">
        <v>64</v>
      </c>
      <c r="R115" s="314" t="s">
        <v>65</v>
      </c>
      <c r="S115" s="315"/>
      <c r="T115" s="310" t="s">
        <v>66</v>
      </c>
      <c r="U115" s="310" t="s">
        <v>67</v>
      </c>
      <c r="V115" s="312" t="s">
        <v>68</v>
      </c>
      <c r="W115" s="313"/>
      <c r="X115" s="299"/>
      <c r="Y115" s="308" t="s">
        <v>64</v>
      </c>
      <c r="Z115" s="314" t="s">
        <v>65</v>
      </c>
      <c r="AA115" s="315"/>
      <c r="AB115" s="310" t="s">
        <v>66</v>
      </c>
      <c r="AC115" s="310" t="s">
        <v>67</v>
      </c>
      <c r="AD115" s="312" t="s">
        <v>68</v>
      </c>
      <c r="AE115" s="313"/>
    </row>
    <row r="116" spans="1:31" ht="29.25" customHeight="1" thickBot="1">
      <c r="A116" s="340"/>
      <c r="B116" s="340"/>
      <c r="C116" s="340"/>
      <c r="D116" s="340"/>
      <c r="E116" s="341"/>
      <c r="F116" s="323"/>
      <c r="G116" s="190"/>
      <c r="H116" s="300"/>
      <c r="I116" s="336"/>
      <c r="J116" s="336"/>
      <c r="K116" s="339"/>
      <c r="L116" s="325"/>
      <c r="M116" s="326"/>
      <c r="N116" s="63" t="s">
        <v>115</v>
      </c>
      <c r="O116" s="54" t="s">
        <v>69</v>
      </c>
      <c r="P116" s="300"/>
      <c r="Q116" s="309"/>
      <c r="R116" s="309"/>
      <c r="S116" s="316"/>
      <c r="T116" s="299"/>
      <c r="U116" s="311"/>
      <c r="V116" s="54" t="s">
        <v>115</v>
      </c>
      <c r="W116" s="54" t="s">
        <v>69</v>
      </c>
      <c r="X116" s="300"/>
      <c r="Y116" s="309"/>
      <c r="Z116" s="309"/>
      <c r="AA116" s="316"/>
      <c r="AB116" s="299"/>
      <c r="AC116" s="311"/>
      <c r="AD116" s="54" t="s">
        <v>115</v>
      </c>
      <c r="AE116" s="54" t="s">
        <v>69</v>
      </c>
    </row>
    <row r="117" spans="1:31" ht="15" thickBot="1">
      <c r="A117" s="329">
        <v>1</v>
      </c>
      <c r="B117" s="330"/>
      <c r="C117" s="330"/>
      <c r="D117" s="331"/>
      <c r="E117" s="12">
        <v>2</v>
      </c>
      <c r="F117" s="284">
        <v>3</v>
      </c>
      <c r="G117" s="332"/>
      <c r="H117" s="15">
        <v>4</v>
      </c>
      <c r="I117" s="64">
        <v>5</v>
      </c>
      <c r="J117" s="333">
        <v>6</v>
      </c>
      <c r="K117" s="334"/>
      <c r="L117" s="64">
        <v>7</v>
      </c>
      <c r="M117" s="65">
        <v>8</v>
      </c>
      <c r="N117" s="66">
        <v>9</v>
      </c>
      <c r="O117" s="53">
        <v>10</v>
      </c>
      <c r="P117" s="15">
        <v>11</v>
      </c>
      <c r="Q117" s="16">
        <v>12</v>
      </c>
      <c r="R117" s="327">
        <v>13</v>
      </c>
      <c r="S117" s="328"/>
      <c r="T117" s="16">
        <v>14</v>
      </c>
      <c r="U117" s="17">
        <v>15</v>
      </c>
      <c r="V117" s="18">
        <v>16</v>
      </c>
      <c r="W117" s="19">
        <v>17</v>
      </c>
      <c r="X117" s="15">
        <v>18</v>
      </c>
      <c r="Y117" s="16">
        <v>19</v>
      </c>
      <c r="Z117" s="327">
        <v>20</v>
      </c>
      <c r="AA117" s="328"/>
      <c r="AB117" s="16">
        <v>21</v>
      </c>
      <c r="AC117" s="17">
        <v>22</v>
      </c>
      <c r="AD117" s="18">
        <v>23</v>
      </c>
      <c r="AE117" s="19">
        <v>24</v>
      </c>
    </row>
    <row r="118" spans="1:31" ht="15.75" thickBot="1">
      <c r="A118" s="344" t="s">
        <v>70</v>
      </c>
      <c r="B118" s="344"/>
      <c r="C118" s="344"/>
      <c r="D118" s="344"/>
      <c r="E118" s="20">
        <v>100</v>
      </c>
      <c r="F118" s="345" t="s">
        <v>116</v>
      </c>
      <c r="G118" s="345"/>
      <c r="H118" s="1">
        <f>SUM(H119+H121+H122+H125)</f>
        <v>4305219</v>
      </c>
      <c r="I118" s="67">
        <f>SUM(I121)</f>
        <v>3928589</v>
      </c>
      <c r="J118" s="346">
        <f>SUM(J125)</f>
        <v>0</v>
      </c>
      <c r="K118" s="347"/>
      <c r="L118" s="68"/>
      <c r="M118" s="69"/>
      <c r="N118" s="70">
        <f>SUM(N121+N122)</f>
        <v>376630</v>
      </c>
      <c r="O118" s="19"/>
      <c r="P118" s="1">
        <f>SUM(P119+P121+P122+P125)</f>
        <v>4305219</v>
      </c>
      <c r="Q118" s="67">
        <f>SUM(Q121)</f>
        <v>3928589</v>
      </c>
      <c r="R118" s="346">
        <f>SUM(R125)</f>
        <v>0</v>
      </c>
      <c r="S118" s="347"/>
      <c r="T118" s="68"/>
      <c r="U118" s="69"/>
      <c r="V118" s="70">
        <f>SUM(V121+V122)</f>
        <v>376630</v>
      </c>
      <c r="W118" s="19"/>
      <c r="X118" s="1">
        <f>SUM(X119+X121+X122+X125)</f>
        <v>4305219</v>
      </c>
      <c r="Y118" s="67">
        <f>SUM(Y121)</f>
        <v>3928589</v>
      </c>
      <c r="Z118" s="346">
        <f>SUM(Z125)</f>
        <v>0</v>
      </c>
      <c r="AA118" s="347"/>
      <c r="AB118" s="68"/>
      <c r="AC118" s="69"/>
      <c r="AD118" s="70">
        <f>SUM(AD121+AD122)</f>
        <v>376630</v>
      </c>
      <c r="AE118" s="19"/>
    </row>
    <row r="119" spans="1:31" ht="28.5" customHeight="1" thickBot="1">
      <c r="A119" s="197" t="s">
        <v>71</v>
      </c>
      <c r="B119" s="197"/>
      <c r="C119" s="197"/>
      <c r="D119" s="197"/>
      <c r="E119" s="14">
        <v>110</v>
      </c>
      <c r="F119" s="210"/>
      <c r="G119" s="210"/>
      <c r="H119" s="25"/>
      <c r="I119" s="66" t="s">
        <v>116</v>
      </c>
      <c r="J119" s="208" t="s">
        <v>116</v>
      </c>
      <c r="K119" s="209"/>
      <c r="L119" s="55" t="s">
        <v>116</v>
      </c>
      <c r="M119" s="69" t="s">
        <v>116</v>
      </c>
      <c r="N119" s="70"/>
      <c r="O119" s="19" t="s">
        <v>116</v>
      </c>
      <c r="P119" s="25"/>
      <c r="Q119" s="154" t="s">
        <v>116</v>
      </c>
      <c r="R119" s="208" t="s">
        <v>116</v>
      </c>
      <c r="S119" s="209"/>
      <c r="T119" s="55" t="s">
        <v>116</v>
      </c>
      <c r="U119" s="69" t="s">
        <v>116</v>
      </c>
      <c r="V119" s="70"/>
      <c r="W119" s="19" t="s">
        <v>116</v>
      </c>
      <c r="X119" s="25"/>
      <c r="Y119" s="154" t="s">
        <v>116</v>
      </c>
      <c r="Z119" s="208" t="s">
        <v>116</v>
      </c>
      <c r="AA119" s="209"/>
      <c r="AB119" s="55" t="s">
        <v>116</v>
      </c>
      <c r="AC119" s="69" t="s">
        <v>116</v>
      </c>
      <c r="AD119" s="70"/>
      <c r="AE119" s="19" t="s">
        <v>116</v>
      </c>
    </row>
    <row r="120" spans="1:31" ht="15" thickBot="1">
      <c r="A120" s="197"/>
      <c r="B120" s="197"/>
      <c r="C120" s="197"/>
      <c r="D120" s="197"/>
      <c r="E120" s="14"/>
      <c r="F120" s="210"/>
      <c r="G120" s="210"/>
      <c r="H120" s="25"/>
      <c r="I120" s="66"/>
      <c r="J120" s="208"/>
      <c r="K120" s="209"/>
      <c r="L120" s="55"/>
      <c r="M120" s="69"/>
      <c r="N120" s="70"/>
      <c r="O120" s="19"/>
      <c r="P120" s="25"/>
      <c r="Q120" s="154"/>
      <c r="R120" s="208"/>
      <c r="S120" s="209"/>
      <c r="T120" s="55"/>
      <c r="U120" s="69"/>
      <c r="V120" s="70"/>
      <c r="W120" s="19"/>
      <c r="X120" s="25"/>
      <c r="Y120" s="154"/>
      <c r="Z120" s="208"/>
      <c r="AA120" s="209"/>
      <c r="AB120" s="55"/>
      <c r="AC120" s="69"/>
      <c r="AD120" s="70"/>
      <c r="AE120" s="19"/>
    </row>
    <row r="121" spans="1:31" ht="15" thickBot="1">
      <c r="A121" s="197" t="s">
        <v>72</v>
      </c>
      <c r="B121" s="197"/>
      <c r="C121" s="197"/>
      <c r="D121" s="197"/>
      <c r="E121" s="14">
        <v>120</v>
      </c>
      <c r="F121" s="196" t="s">
        <v>132</v>
      </c>
      <c r="G121" s="196"/>
      <c r="H121" s="25">
        <f>SUM(I121+M121+N121)</f>
        <v>4305219</v>
      </c>
      <c r="I121" s="66">
        <v>3928589</v>
      </c>
      <c r="J121" s="208" t="s">
        <v>116</v>
      </c>
      <c r="K121" s="209"/>
      <c r="L121" s="55" t="s">
        <v>116</v>
      </c>
      <c r="M121" s="69"/>
      <c r="N121" s="82">
        <v>376630</v>
      </c>
      <c r="O121" s="19"/>
      <c r="P121" s="25">
        <f>SUM(Q121+U121+V121)</f>
        <v>4305219</v>
      </c>
      <c r="Q121" s="154">
        <v>3928589</v>
      </c>
      <c r="R121" s="208" t="s">
        <v>116</v>
      </c>
      <c r="S121" s="209"/>
      <c r="T121" s="55" t="s">
        <v>116</v>
      </c>
      <c r="U121" s="69"/>
      <c r="V121" s="82">
        <v>376630</v>
      </c>
      <c r="W121" s="19"/>
      <c r="X121" s="25">
        <f>SUM(Y121+AC121+AD121)</f>
        <v>4305219</v>
      </c>
      <c r="Y121" s="154">
        <v>3928589</v>
      </c>
      <c r="Z121" s="208" t="s">
        <v>116</v>
      </c>
      <c r="AA121" s="209"/>
      <c r="AB121" s="55" t="s">
        <v>116</v>
      </c>
      <c r="AC121" s="69"/>
      <c r="AD121" s="82">
        <v>376630</v>
      </c>
      <c r="AE121" s="19"/>
    </row>
    <row r="122" spans="1:31" ht="15" thickBot="1">
      <c r="A122" s="197" t="s">
        <v>72</v>
      </c>
      <c r="B122" s="197"/>
      <c r="C122" s="197"/>
      <c r="D122" s="197"/>
      <c r="E122" s="14"/>
      <c r="F122" s="196" t="s">
        <v>133</v>
      </c>
      <c r="G122" s="196"/>
      <c r="H122" s="25">
        <f>SUM(I122+M122+N122)</f>
        <v>0</v>
      </c>
      <c r="I122" s="66"/>
      <c r="J122" s="208" t="s">
        <v>116</v>
      </c>
      <c r="K122" s="209"/>
      <c r="L122" s="55" t="s">
        <v>116</v>
      </c>
      <c r="M122" s="69"/>
      <c r="N122" s="82"/>
      <c r="O122" s="19"/>
      <c r="P122" s="25">
        <f>SUM(Q122+U122+V122)</f>
        <v>0</v>
      </c>
      <c r="Q122" s="154"/>
      <c r="R122" s="208" t="s">
        <v>116</v>
      </c>
      <c r="S122" s="209"/>
      <c r="T122" s="55" t="s">
        <v>116</v>
      </c>
      <c r="U122" s="69"/>
      <c r="V122" s="82"/>
      <c r="W122" s="19"/>
      <c r="X122" s="25">
        <f>SUM(Y122+AC122+AD122)</f>
        <v>0</v>
      </c>
      <c r="Y122" s="154"/>
      <c r="Z122" s="208" t="s">
        <v>116</v>
      </c>
      <c r="AA122" s="209"/>
      <c r="AB122" s="55" t="s">
        <v>116</v>
      </c>
      <c r="AC122" s="69"/>
      <c r="AD122" s="82"/>
      <c r="AE122" s="19"/>
    </row>
    <row r="123" spans="1:31" ht="30.75" customHeight="1" thickBot="1">
      <c r="A123" s="197" t="s">
        <v>73</v>
      </c>
      <c r="B123" s="197"/>
      <c r="C123" s="197"/>
      <c r="D123" s="197"/>
      <c r="E123" s="14">
        <v>130</v>
      </c>
      <c r="F123" s="210"/>
      <c r="G123" s="210"/>
      <c r="H123" s="25"/>
      <c r="I123" s="66" t="s">
        <v>116</v>
      </c>
      <c r="J123" s="208" t="s">
        <v>116</v>
      </c>
      <c r="K123" s="209"/>
      <c r="L123" s="55" t="s">
        <v>116</v>
      </c>
      <c r="M123" s="69" t="s">
        <v>116</v>
      </c>
      <c r="N123" s="70"/>
      <c r="O123" s="19" t="s">
        <v>116</v>
      </c>
      <c r="P123" s="25"/>
      <c r="Q123" s="154" t="s">
        <v>116</v>
      </c>
      <c r="R123" s="208" t="s">
        <v>116</v>
      </c>
      <c r="S123" s="209"/>
      <c r="T123" s="55" t="s">
        <v>116</v>
      </c>
      <c r="U123" s="69" t="s">
        <v>116</v>
      </c>
      <c r="V123" s="70"/>
      <c r="W123" s="19" t="s">
        <v>116</v>
      </c>
      <c r="X123" s="25"/>
      <c r="Y123" s="154" t="s">
        <v>116</v>
      </c>
      <c r="Z123" s="208" t="s">
        <v>116</v>
      </c>
      <c r="AA123" s="209"/>
      <c r="AB123" s="55" t="s">
        <v>116</v>
      </c>
      <c r="AC123" s="69" t="s">
        <v>116</v>
      </c>
      <c r="AD123" s="70"/>
      <c r="AE123" s="19" t="s">
        <v>116</v>
      </c>
    </row>
    <row r="124" spans="1:31" ht="48" customHeight="1" thickBot="1">
      <c r="A124" s="350" t="s">
        <v>74</v>
      </c>
      <c r="B124" s="350"/>
      <c r="C124" s="350"/>
      <c r="D124" s="350"/>
      <c r="E124" s="14">
        <v>140</v>
      </c>
      <c r="F124" s="210"/>
      <c r="G124" s="210"/>
      <c r="H124" s="25"/>
      <c r="I124" s="66" t="s">
        <v>116</v>
      </c>
      <c r="J124" s="208" t="s">
        <v>116</v>
      </c>
      <c r="K124" s="209"/>
      <c r="L124" s="55" t="s">
        <v>116</v>
      </c>
      <c r="M124" s="69" t="s">
        <v>116</v>
      </c>
      <c r="N124" s="70"/>
      <c r="O124" s="19" t="s">
        <v>116</v>
      </c>
      <c r="P124" s="25"/>
      <c r="Q124" s="154" t="s">
        <v>116</v>
      </c>
      <c r="R124" s="208" t="s">
        <v>116</v>
      </c>
      <c r="S124" s="209"/>
      <c r="T124" s="55" t="s">
        <v>116</v>
      </c>
      <c r="U124" s="69" t="s">
        <v>116</v>
      </c>
      <c r="V124" s="70"/>
      <c r="W124" s="19" t="s">
        <v>116</v>
      </c>
      <c r="X124" s="25"/>
      <c r="Y124" s="154" t="s">
        <v>116</v>
      </c>
      <c r="Z124" s="208" t="s">
        <v>116</v>
      </c>
      <c r="AA124" s="209"/>
      <c r="AB124" s="55" t="s">
        <v>116</v>
      </c>
      <c r="AC124" s="69" t="s">
        <v>116</v>
      </c>
      <c r="AD124" s="70"/>
      <c r="AE124" s="19" t="s">
        <v>116</v>
      </c>
    </row>
    <row r="125" spans="1:31" ht="30" customHeight="1" thickBot="1">
      <c r="A125" s="197" t="s">
        <v>75</v>
      </c>
      <c r="B125" s="197"/>
      <c r="C125" s="197"/>
      <c r="D125" s="197"/>
      <c r="E125" s="14">
        <v>150</v>
      </c>
      <c r="F125" s="196" t="s">
        <v>133</v>
      </c>
      <c r="G125" s="196"/>
      <c r="H125" s="25">
        <f>SUM(J125+L125)</f>
        <v>0</v>
      </c>
      <c r="I125" s="66" t="s">
        <v>116</v>
      </c>
      <c r="J125" s="208">
        <v>0</v>
      </c>
      <c r="K125" s="209"/>
      <c r="L125" s="55"/>
      <c r="M125" s="69" t="s">
        <v>116</v>
      </c>
      <c r="N125" s="70" t="s">
        <v>116</v>
      </c>
      <c r="O125" s="19" t="s">
        <v>116</v>
      </c>
      <c r="P125" s="25">
        <f>SUM(R125+T125)</f>
        <v>0</v>
      </c>
      <c r="Q125" s="154" t="s">
        <v>116</v>
      </c>
      <c r="R125" s="208">
        <v>0</v>
      </c>
      <c r="S125" s="209"/>
      <c r="T125" s="55"/>
      <c r="U125" s="69" t="s">
        <v>116</v>
      </c>
      <c r="V125" s="70" t="s">
        <v>116</v>
      </c>
      <c r="W125" s="19" t="s">
        <v>116</v>
      </c>
      <c r="X125" s="25">
        <f>SUM(Z125+AB125)</f>
        <v>0</v>
      </c>
      <c r="Y125" s="154" t="s">
        <v>116</v>
      </c>
      <c r="Z125" s="208">
        <v>0</v>
      </c>
      <c r="AA125" s="209"/>
      <c r="AB125" s="55"/>
      <c r="AC125" s="69" t="s">
        <v>116</v>
      </c>
      <c r="AD125" s="70" t="s">
        <v>116</v>
      </c>
      <c r="AE125" s="19" t="s">
        <v>116</v>
      </c>
    </row>
    <row r="126" spans="1:31" ht="15" thickBot="1">
      <c r="A126" s="197" t="s">
        <v>76</v>
      </c>
      <c r="B126" s="197"/>
      <c r="C126" s="197"/>
      <c r="D126" s="197"/>
      <c r="E126" s="14">
        <v>160</v>
      </c>
      <c r="F126" s="210"/>
      <c r="G126" s="210"/>
      <c r="H126" s="25"/>
      <c r="I126" s="66" t="s">
        <v>116</v>
      </c>
      <c r="J126" s="208" t="s">
        <v>116</v>
      </c>
      <c r="K126" s="209"/>
      <c r="L126" s="55" t="s">
        <v>116</v>
      </c>
      <c r="M126" s="69" t="s">
        <v>116</v>
      </c>
      <c r="N126" s="70"/>
      <c r="O126" s="19"/>
      <c r="P126" s="25"/>
      <c r="Q126" s="154" t="s">
        <v>116</v>
      </c>
      <c r="R126" s="208" t="s">
        <v>116</v>
      </c>
      <c r="S126" s="209"/>
      <c r="T126" s="55" t="s">
        <v>116</v>
      </c>
      <c r="U126" s="69" t="s">
        <v>116</v>
      </c>
      <c r="V126" s="70"/>
      <c r="W126" s="19"/>
      <c r="X126" s="25"/>
      <c r="Y126" s="154" t="s">
        <v>116</v>
      </c>
      <c r="Z126" s="208" t="s">
        <v>116</v>
      </c>
      <c r="AA126" s="209"/>
      <c r="AB126" s="55" t="s">
        <v>116</v>
      </c>
      <c r="AC126" s="69" t="s">
        <v>116</v>
      </c>
      <c r="AD126" s="70"/>
      <c r="AE126" s="19"/>
    </row>
    <row r="127" spans="1:31" ht="15" thickBot="1">
      <c r="A127" s="197" t="s">
        <v>77</v>
      </c>
      <c r="B127" s="197"/>
      <c r="C127" s="197"/>
      <c r="D127" s="197"/>
      <c r="E127" s="14">
        <v>180</v>
      </c>
      <c r="F127" s="210" t="s">
        <v>116</v>
      </c>
      <c r="G127" s="210"/>
      <c r="H127" s="25"/>
      <c r="I127" s="66" t="s">
        <v>116</v>
      </c>
      <c r="J127" s="208" t="s">
        <v>116</v>
      </c>
      <c r="K127" s="209"/>
      <c r="L127" s="55" t="s">
        <v>116</v>
      </c>
      <c r="M127" s="69" t="s">
        <v>116</v>
      </c>
      <c r="N127" s="70"/>
      <c r="O127" s="19" t="s">
        <v>116</v>
      </c>
      <c r="P127" s="25"/>
      <c r="Q127" s="154" t="s">
        <v>116</v>
      </c>
      <c r="R127" s="208" t="s">
        <v>116</v>
      </c>
      <c r="S127" s="209"/>
      <c r="T127" s="55" t="s">
        <v>116</v>
      </c>
      <c r="U127" s="69" t="s">
        <v>116</v>
      </c>
      <c r="V127" s="70"/>
      <c r="W127" s="19" t="s">
        <v>116</v>
      </c>
      <c r="X127" s="25"/>
      <c r="Y127" s="154" t="s">
        <v>116</v>
      </c>
      <c r="Z127" s="208" t="s">
        <v>116</v>
      </c>
      <c r="AA127" s="209"/>
      <c r="AB127" s="55" t="s">
        <v>116</v>
      </c>
      <c r="AC127" s="69" t="s">
        <v>116</v>
      </c>
      <c r="AD127" s="70"/>
      <c r="AE127" s="19" t="s">
        <v>116</v>
      </c>
    </row>
    <row r="128" spans="1:31" ht="15.75" thickBot="1">
      <c r="A128" s="351"/>
      <c r="B128" s="351"/>
      <c r="C128" s="351"/>
      <c r="D128" s="351"/>
      <c r="E128" s="28"/>
      <c r="F128" s="210"/>
      <c r="G128" s="210"/>
      <c r="H128" s="25"/>
      <c r="I128" s="66"/>
      <c r="J128" s="208"/>
      <c r="K128" s="209"/>
      <c r="L128" s="55"/>
      <c r="M128" s="69"/>
      <c r="N128" s="102"/>
      <c r="O128" s="19"/>
      <c r="P128" s="25"/>
      <c r="Q128" s="154"/>
      <c r="R128" s="208"/>
      <c r="S128" s="209"/>
      <c r="T128" s="55"/>
      <c r="U128" s="69"/>
      <c r="V128" s="102"/>
      <c r="W128" s="19"/>
      <c r="X128" s="25"/>
      <c r="Y128" s="154"/>
      <c r="Z128" s="208"/>
      <c r="AA128" s="209"/>
      <c r="AB128" s="55"/>
      <c r="AC128" s="69"/>
      <c r="AD128" s="102"/>
      <c r="AE128" s="19"/>
    </row>
    <row r="129" spans="1:31" ht="15.75" thickBot="1">
      <c r="A129" s="352" t="s">
        <v>78</v>
      </c>
      <c r="B129" s="352"/>
      <c r="C129" s="352"/>
      <c r="D129" s="352"/>
      <c r="E129" s="14">
        <v>200</v>
      </c>
      <c r="F129" s="210"/>
      <c r="G129" s="210"/>
      <c r="H129" s="25">
        <f>SUM(H130+H134+H139+H141+H142)</f>
        <v>4305219</v>
      </c>
      <c r="I129" s="25">
        <f>SUM(I130+I134+I139+I141+I142)</f>
        <v>3928589</v>
      </c>
      <c r="J129" s="208">
        <f>SUM(J130+J134+J139+J141+J142)</f>
        <v>0</v>
      </c>
      <c r="K129" s="209"/>
      <c r="L129" s="55"/>
      <c r="M129" s="101"/>
      <c r="N129" s="104">
        <f>SUM(N130+N134+N139+N141+N142)</f>
        <v>376630</v>
      </c>
      <c r="O129" s="100"/>
      <c r="P129" s="25">
        <f>SUM(P130+P134+P139+P141+P142)</f>
        <v>4305219</v>
      </c>
      <c r="Q129" s="25">
        <f>SUM(Q130+Q134+Q139+Q141+Q142)</f>
        <v>3928589</v>
      </c>
      <c r="R129" s="208">
        <f>SUM(R130+R134+R139+R141+R142)</f>
        <v>0</v>
      </c>
      <c r="S129" s="209"/>
      <c r="T129" s="55"/>
      <c r="U129" s="155"/>
      <c r="V129" s="104">
        <f>SUM(V130+V134+V139+V141+V142)</f>
        <v>376630</v>
      </c>
      <c r="W129" s="100"/>
      <c r="X129" s="25">
        <f>SUM(X130+X134+X139+X141+X142)</f>
        <v>4305219</v>
      </c>
      <c r="Y129" s="25">
        <f>SUM(Y130+Y134+Y139+Y141+Y142)</f>
        <v>3928589</v>
      </c>
      <c r="Z129" s="208">
        <f>SUM(Z130+Z134+Z139+Z141+Z142)</f>
        <v>0</v>
      </c>
      <c r="AA129" s="209"/>
      <c r="AB129" s="55"/>
      <c r="AC129" s="155"/>
      <c r="AD129" s="104">
        <f>SUM(AD130+AD134+AD139+AD141+AD142)</f>
        <v>376630</v>
      </c>
      <c r="AE129" s="100"/>
    </row>
    <row r="130" spans="1:31" ht="30.75" customHeight="1" thickBot="1">
      <c r="A130" s="197" t="s">
        <v>79</v>
      </c>
      <c r="B130" s="197"/>
      <c r="C130" s="197"/>
      <c r="D130" s="197"/>
      <c r="E130" s="14">
        <v>210</v>
      </c>
      <c r="F130" s="196" t="s">
        <v>135</v>
      </c>
      <c r="G130" s="196"/>
      <c r="H130" s="25">
        <f>SUM(H131:H132)</f>
        <v>2795280</v>
      </c>
      <c r="I130" s="25">
        <f>SUM(I131:I132)</f>
        <v>2795280</v>
      </c>
      <c r="J130" s="208"/>
      <c r="K130" s="209"/>
      <c r="L130" s="55"/>
      <c r="M130" s="69"/>
      <c r="N130" s="103"/>
      <c r="O130" s="19"/>
      <c r="P130" s="25">
        <f>SUM(P131:P132)</f>
        <v>2795280</v>
      </c>
      <c r="Q130" s="25">
        <f>SUM(Q131:Q132)</f>
        <v>2795280</v>
      </c>
      <c r="R130" s="208"/>
      <c r="S130" s="209"/>
      <c r="T130" s="55"/>
      <c r="U130" s="69"/>
      <c r="V130" s="103"/>
      <c r="W130" s="19"/>
      <c r="X130" s="25">
        <f>SUM(X131:X132)</f>
        <v>2795280</v>
      </c>
      <c r="Y130" s="25">
        <f>SUM(Y131:Y132)</f>
        <v>2795280</v>
      </c>
      <c r="Z130" s="208"/>
      <c r="AA130" s="209"/>
      <c r="AB130" s="55"/>
      <c r="AC130" s="69"/>
      <c r="AD130" s="103"/>
      <c r="AE130" s="19"/>
    </row>
    <row r="131" spans="1:31" ht="29.25" customHeight="1" thickBot="1">
      <c r="A131" s="197" t="s">
        <v>80</v>
      </c>
      <c r="B131" s="197"/>
      <c r="C131" s="197"/>
      <c r="D131" s="197"/>
      <c r="E131" s="14">
        <v>211</v>
      </c>
      <c r="F131" s="196" t="s">
        <v>134</v>
      </c>
      <c r="G131" s="196"/>
      <c r="H131" s="25">
        <f>SUM(I131+M131+N131)</f>
        <v>2795280</v>
      </c>
      <c r="I131" s="66">
        <f>1153446+1641834</f>
        <v>2795280</v>
      </c>
      <c r="J131" s="208"/>
      <c r="K131" s="209"/>
      <c r="L131" s="55"/>
      <c r="M131" s="69"/>
      <c r="N131" s="70"/>
      <c r="O131" s="19"/>
      <c r="P131" s="25">
        <f>SUM(Q131+U131+V131)</f>
        <v>2795280</v>
      </c>
      <c r="Q131" s="154">
        <f>1153446+1641834</f>
        <v>2795280</v>
      </c>
      <c r="R131" s="208"/>
      <c r="S131" s="209"/>
      <c r="T131" s="55"/>
      <c r="U131" s="69"/>
      <c r="V131" s="70"/>
      <c r="W131" s="19"/>
      <c r="X131" s="25">
        <f>SUM(Y131+AC131+AD131)</f>
        <v>2795280</v>
      </c>
      <c r="Y131" s="154">
        <f>1153446+1641834</f>
        <v>2795280</v>
      </c>
      <c r="Z131" s="208"/>
      <c r="AA131" s="209"/>
      <c r="AB131" s="55"/>
      <c r="AC131" s="69"/>
      <c r="AD131" s="70"/>
      <c r="AE131" s="19"/>
    </row>
    <row r="132" spans="1:31" ht="30" customHeight="1" thickBot="1">
      <c r="A132" s="197" t="s">
        <v>138</v>
      </c>
      <c r="B132" s="197"/>
      <c r="C132" s="197"/>
      <c r="D132" s="197"/>
      <c r="E132" s="14">
        <v>220</v>
      </c>
      <c r="F132" s="196" t="s">
        <v>137</v>
      </c>
      <c r="G132" s="196"/>
      <c r="H132" s="25"/>
      <c r="I132" s="66"/>
      <c r="J132" s="208"/>
      <c r="K132" s="209"/>
      <c r="L132" s="55"/>
      <c r="M132" s="69"/>
      <c r="N132" s="70"/>
      <c r="O132" s="19"/>
      <c r="P132" s="25"/>
      <c r="Q132" s="154"/>
      <c r="R132" s="208"/>
      <c r="S132" s="209"/>
      <c r="T132" s="55"/>
      <c r="U132" s="69"/>
      <c r="V132" s="70"/>
      <c r="W132" s="19"/>
      <c r="X132" s="25"/>
      <c r="Y132" s="154"/>
      <c r="Z132" s="208"/>
      <c r="AA132" s="209"/>
      <c r="AB132" s="55"/>
      <c r="AC132" s="69"/>
      <c r="AD132" s="70"/>
      <c r="AE132" s="19"/>
    </row>
    <row r="133" spans="1:31" ht="15" thickBot="1">
      <c r="A133" s="284" t="s">
        <v>81</v>
      </c>
      <c r="B133" s="285"/>
      <c r="C133" s="285"/>
      <c r="D133" s="286"/>
      <c r="E133" s="24"/>
      <c r="F133" s="210"/>
      <c r="G133" s="210"/>
      <c r="H133" s="25"/>
      <c r="I133" s="66"/>
      <c r="J133" s="208"/>
      <c r="K133" s="209"/>
      <c r="L133" s="55"/>
      <c r="M133" s="69"/>
      <c r="N133" s="70"/>
      <c r="O133" s="19"/>
      <c r="P133" s="25"/>
      <c r="Q133" s="154"/>
      <c r="R133" s="208"/>
      <c r="S133" s="209"/>
      <c r="T133" s="55"/>
      <c r="U133" s="69"/>
      <c r="V133" s="70"/>
      <c r="W133" s="19"/>
      <c r="X133" s="25"/>
      <c r="Y133" s="154"/>
      <c r="Z133" s="208"/>
      <c r="AA133" s="209"/>
      <c r="AB133" s="55"/>
      <c r="AC133" s="69"/>
      <c r="AD133" s="70"/>
      <c r="AE133" s="19"/>
    </row>
    <row r="134" spans="1:31" ht="30.75" customHeight="1" thickBot="1">
      <c r="A134" s="197" t="s">
        <v>82</v>
      </c>
      <c r="B134" s="197"/>
      <c r="C134" s="197"/>
      <c r="D134" s="197"/>
      <c r="E134" s="14">
        <v>230</v>
      </c>
      <c r="F134" s="196" t="s">
        <v>154</v>
      </c>
      <c r="G134" s="196"/>
      <c r="H134" s="25">
        <f>SUM(I134+M134+N134)</f>
        <v>12751</v>
      </c>
      <c r="I134" s="66">
        <f>SUM(I136:I138)</f>
        <v>12751</v>
      </c>
      <c r="J134" s="208"/>
      <c r="K134" s="209"/>
      <c r="L134" s="55"/>
      <c r="M134" s="69"/>
      <c r="N134" s="70"/>
      <c r="O134" s="19"/>
      <c r="P134" s="25">
        <f>SUM(Q134+U134+V134)</f>
        <v>12751</v>
      </c>
      <c r="Q134" s="154">
        <f>SUM(Q136:Q138)</f>
        <v>12751</v>
      </c>
      <c r="R134" s="208"/>
      <c r="S134" s="209"/>
      <c r="T134" s="55"/>
      <c r="U134" s="69"/>
      <c r="V134" s="70"/>
      <c r="W134" s="19"/>
      <c r="X134" s="25">
        <f>SUM(Y134+AC134+AD134)</f>
        <v>12751</v>
      </c>
      <c r="Y134" s="154">
        <f>SUM(Y136:Y138)</f>
        <v>12751</v>
      </c>
      <c r="Z134" s="208"/>
      <c r="AA134" s="209"/>
      <c r="AB134" s="55"/>
      <c r="AC134" s="69"/>
      <c r="AD134" s="70"/>
      <c r="AE134" s="19"/>
    </row>
    <row r="135" spans="1:31" ht="15" thickBot="1">
      <c r="A135" s="284" t="s">
        <v>81</v>
      </c>
      <c r="B135" s="285"/>
      <c r="C135" s="285"/>
      <c r="D135" s="286"/>
      <c r="E135" s="14"/>
      <c r="F135" s="210"/>
      <c r="G135" s="210"/>
      <c r="H135" s="25"/>
      <c r="I135" s="66"/>
      <c r="J135" s="208"/>
      <c r="K135" s="209"/>
      <c r="L135" s="55"/>
      <c r="M135" s="69"/>
      <c r="N135" s="70"/>
      <c r="O135" s="19"/>
      <c r="P135" s="25"/>
      <c r="Q135" s="154"/>
      <c r="R135" s="208"/>
      <c r="S135" s="209"/>
      <c r="T135" s="55"/>
      <c r="U135" s="69"/>
      <c r="V135" s="70"/>
      <c r="W135" s="19"/>
      <c r="X135" s="25"/>
      <c r="Y135" s="154"/>
      <c r="Z135" s="208"/>
      <c r="AA135" s="209"/>
      <c r="AB135" s="55"/>
      <c r="AC135" s="69"/>
      <c r="AD135" s="70"/>
      <c r="AE135" s="19"/>
    </row>
    <row r="136" spans="1:31" ht="28.5" customHeight="1" thickBot="1">
      <c r="A136" s="193" t="s">
        <v>140</v>
      </c>
      <c r="B136" s="194"/>
      <c r="C136" s="194"/>
      <c r="D136" s="195"/>
      <c r="E136" s="14"/>
      <c r="F136" s="196" t="s">
        <v>139</v>
      </c>
      <c r="G136" s="196"/>
      <c r="H136" s="25">
        <f>SUM(I136+M136+N136)</f>
        <v>12751</v>
      </c>
      <c r="I136" s="66">
        <v>12751</v>
      </c>
      <c r="J136" s="208"/>
      <c r="K136" s="209"/>
      <c r="L136" s="55"/>
      <c r="M136" s="69"/>
      <c r="N136" s="70"/>
      <c r="O136" s="19"/>
      <c r="P136" s="25">
        <f>SUM(Q136+U136+V136)</f>
        <v>12751</v>
      </c>
      <c r="Q136" s="154">
        <v>12751</v>
      </c>
      <c r="R136" s="208"/>
      <c r="S136" s="209"/>
      <c r="T136" s="55"/>
      <c r="U136" s="69"/>
      <c r="V136" s="70"/>
      <c r="W136" s="19"/>
      <c r="X136" s="25">
        <f>SUM(Y136+AC136+AD136)</f>
        <v>12751</v>
      </c>
      <c r="Y136" s="154">
        <v>12751</v>
      </c>
      <c r="Z136" s="208"/>
      <c r="AA136" s="209"/>
      <c r="AB136" s="55"/>
      <c r="AC136" s="69"/>
      <c r="AD136" s="70"/>
      <c r="AE136" s="19"/>
    </row>
    <row r="137" spans="1:31" ht="29.25" customHeight="1" thickBot="1">
      <c r="A137" s="193" t="s">
        <v>144</v>
      </c>
      <c r="B137" s="194"/>
      <c r="C137" s="194"/>
      <c r="D137" s="195"/>
      <c r="E137" s="14"/>
      <c r="F137" s="196" t="s">
        <v>141</v>
      </c>
      <c r="G137" s="196"/>
      <c r="H137" s="25">
        <f>SUM(I137+M137+N137)</f>
        <v>0</v>
      </c>
      <c r="I137" s="66">
        <v>0</v>
      </c>
      <c r="J137" s="208"/>
      <c r="K137" s="209"/>
      <c r="L137" s="55"/>
      <c r="M137" s="69"/>
      <c r="N137" s="70"/>
      <c r="O137" s="19"/>
      <c r="P137" s="25">
        <f>SUM(Q137+U137+V137)</f>
        <v>0</v>
      </c>
      <c r="Q137" s="154">
        <v>0</v>
      </c>
      <c r="R137" s="208"/>
      <c r="S137" s="209"/>
      <c r="T137" s="55"/>
      <c r="U137" s="69"/>
      <c r="V137" s="70"/>
      <c r="W137" s="19"/>
      <c r="X137" s="25">
        <f>SUM(Y137+AC137+AD137)</f>
        <v>0</v>
      </c>
      <c r="Y137" s="154">
        <v>0</v>
      </c>
      <c r="Z137" s="208"/>
      <c r="AA137" s="209"/>
      <c r="AB137" s="55"/>
      <c r="AC137" s="69"/>
      <c r="AD137" s="70"/>
      <c r="AE137" s="19"/>
    </row>
    <row r="138" spans="1:31" ht="24" customHeight="1" thickBot="1">
      <c r="A138" s="193" t="s">
        <v>142</v>
      </c>
      <c r="B138" s="194"/>
      <c r="C138" s="194"/>
      <c r="D138" s="195"/>
      <c r="E138" s="14"/>
      <c r="F138" s="196" t="s">
        <v>143</v>
      </c>
      <c r="G138" s="196"/>
      <c r="H138" s="25">
        <f>SUM(I138+M138+N138)</f>
        <v>0</v>
      </c>
      <c r="I138" s="66">
        <v>0</v>
      </c>
      <c r="J138" s="208"/>
      <c r="K138" s="209"/>
      <c r="L138" s="55"/>
      <c r="M138" s="69"/>
      <c r="N138" s="70"/>
      <c r="O138" s="19"/>
      <c r="P138" s="25">
        <f>SUM(Q138+U138+V138)</f>
        <v>0</v>
      </c>
      <c r="Q138" s="154">
        <v>0</v>
      </c>
      <c r="R138" s="208"/>
      <c r="S138" s="209"/>
      <c r="T138" s="55"/>
      <c r="U138" s="69"/>
      <c r="V138" s="70"/>
      <c r="W138" s="19"/>
      <c r="X138" s="25">
        <f>SUM(Y138+AC138+AD138)</f>
        <v>0</v>
      </c>
      <c r="Y138" s="154">
        <v>0</v>
      </c>
      <c r="Z138" s="208"/>
      <c r="AA138" s="209"/>
      <c r="AB138" s="55"/>
      <c r="AC138" s="69"/>
      <c r="AD138" s="70"/>
      <c r="AE138" s="19"/>
    </row>
    <row r="139" spans="1:31" ht="29.25" customHeight="1" thickBot="1">
      <c r="A139" s="197" t="s">
        <v>83</v>
      </c>
      <c r="B139" s="197"/>
      <c r="C139" s="197"/>
      <c r="D139" s="197"/>
      <c r="E139" s="14">
        <v>240</v>
      </c>
      <c r="F139" s="210"/>
      <c r="G139" s="210"/>
      <c r="H139" s="25"/>
      <c r="I139" s="66"/>
      <c r="J139" s="208"/>
      <c r="K139" s="209"/>
      <c r="L139" s="55"/>
      <c r="M139" s="69"/>
      <c r="N139" s="70"/>
      <c r="O139" s="19"/>
      <c r="P139" s="25"/>
      <c r="Q139" s="154"/>
      <c r="R139" s="208"/>
      <c r="S139" s="209"/>
      <c r="T139" s="55"/>
      <c r="U139" s="69"/>
      <c r="V139" s="70"/>
      <c r="W139" s="19"/>
      <c r="X139" s="25"/>
      <c r="Y139" s="154"/>
      <c r="Z139" s="208"/>
      <c r="AA139" s="209"/>
      <c r="AB139" s="55"/>
      <c r="AC139" s="69"/>
      <c r="AD139" s="70"/>
      <c r="AE139" s="19"/>
    </row>
    <row r="140" spans="1:31" ht="15" thickBot="1">
      <c r="A140" s="197"/>
      <c r="B140" s="197"/>
      <c r="C140" s="197"/>
      <c r="D140" s="197"/>
      <c r="E140" s="14"/>
      <c r="F140" s="210"/>
      <c r="G140" s="210"/>
      <c r="H140" s="25"/>
      <c r="I140" s="66"/>
      <c r="J140" s="208"/>
      <c r="K140" s="209"/>
      <c r="L140" s="55"/>
      <c r="M140" s="69"/>
      <c r="N140" s="70"/>
      <c r="O140" s="19"/>
      <c r="P140" s="25"/>
      <c r="Q140" s="154"/>
      <c r="R140" s="208"/>
      <c r="S140" s="209"/>
      <c r="T140" s="55"/>
      <c r="U140" s="69"/>
      <c r="V140" s="70"/>
      <c r="W140" s="19"/>
      <c r="X140" s="25"/>
      <c r="Y140" s="154"/>
      <c r="Z140" s="208"/>
      <c r="AA140" s="209"/>
      <c r="AB140" s="55"/>
      <c r="AC140" s="69"/>
      <c r="AD140" s="70"/>
      <c r="AE140" s="19"/>
    </row>
    <row r="141" spans="1:31" ht="32.25" customHeight="1" thickBot="1">
      <c r="A141" s="197" t="s">
        <v>122</v>
      </c>
      <c r="B141" s="197"/>
      <c r="C141" s="197"/>
      <c r="D141" s="197"/>
      <c r="E141" s="14">
        <v>250</v>
      </c>
      <c r="F141" s="196" t="s">
        <v>146</v>
      </c>
      <c r="G141" s="196"/>
      <c r="H141" s="25"/>
      <c r="I141" s="66"/>
      <c r="J141" s="208"/>
      <c r="K141" s="209"/>
      <c r="L141" s="55"/>
      <c r="M141" s="69"/>
      <c r="N141" s="70"/>
      <c r="O141" s="19"/>
      <c r="P141" s="25"/>
      <c r="Q141" s="154"/>
      <c r="R141" s="208"/>
      <c r="S141" s="209"/>
      <c r="T141" s="55"/>
      <c r="U141" s="69"/>
      <c r="V141" s="70"/>
      <c r="W141" s="19"/>
      <c r="X141" s="25"/>
      <c r="Y141" s="154"/>
      <c r="Z141" s="208"/>
      <c r="AA141" s="209"/>
      <c r="AB141" s="55"/>
      <c r="AC141" s="69"/>
      <c r="AD141" s="70"/>
      <c r="AE141" s="19"/>
    </row>
    <row r="142" spans="1:31" ht="29.25" customHeight="1" thickBot="1">
      <c r="A142" s="197" t="s">
        <v>84</v>
      </c>
      <c r="B142" s="197"/>
      <c r="C142" s="197"/>
      <c r="D142" s="197"/>
      <c r="E142" s="14">
        <v>260</v>
      </c>
      <c r="F142" s="210" t="s">
        <v>116</v>
      </c>
      <c r="G142" s="210"/>
      <c r="H142" s="25">
        <f>SUM(I142+J142+N142)</f>
        <v>1497188</v>
      </c>
      <c r="I142" s="66">
        <v>1120558</v>
      </c>
      <c r="J142" s="208">
        <v>0</v>
      </c>
      <c r="K142" s="209"/>
      <c r="L142" s="55"/>
      <c r="M142" s="69"/>
      <c r="N142" s="82">
        <v>376630</v>
      </c>
      <c r="O142" s="19"/>
      <c r="P142" s="25">
        <f>SUM(Q142+R142+V142)</f>
        <v>1497188</v>
      </c>
      <c r="Q142" s="154">
        <v>1120558</v>
      </c>
      <c r="R142" s="208">
        <v>0</v>
      </c>
      <c r="S142" s="209"/>
      <c r="T142" s="55"/>
      <c r="U142" s="69"/>
      <c r="V142" s="82">
        <v>376630</v>
      </c>
      <c r="W142" s="19"/>
      <c r="X142" s="25">
        <f>SUM(Y142+Z142+AD142)</f>
        <v>1497188</v>
      </c>
      <c r="Y142" s="154">
        <v>1120558</v>
      </c>
      <c r="Z142" s="208">
        <v>0</v>
      </c>
      <c r="AA142" s="209"/>
      <c r="AB142" s="55"/>
      <c r="AC142" s="69"/>
      <c r="AD142" s="82">
        <v>376630</v>
      </c>
      <c r="AE142" s="19"/>
    </row>
    <row r="143" spans="1:31" ht="15" thickBot="1">
      <c r="A143" s="197"/>
      <c r="B143" s="197"/>
      <c r="C143" s="197"/>
      <c r="D143" s="197"/>
      <c r="E143" s="14"/>
      <c r="F143" s="210"/>
      <c r="G143" s="210"/>
      <c r="H143" s="25"/>
      <c r="I143" s="66"/>
      <c r="J143" s="208"/>
      <c r="K143" s="209"/>
      <c r="L143" s="55"/>
      <c r="M143" s="69"/>
      <c r="N143" s="70"/>
      <c r="O143" s="19"/>
      <c r="P143" s="25"/>
      <c r="Q143" s="26"/>
      <c r="R143" s="342"/>
      <c r="S143" s="343"/>
      <c r="T143" s="27"/>
      <c r="U143" s="23"/>
      <c r="V143" s="18"/>
      <c r="W143" s="19"/>
      <c r="X143" s="25"/>
      <c r="Y143" s="26"/>
      <c r="Z143" s="342"/>
      <c r="AA143" s="343"/>
      <c r="AB143" s="27"/>
      <c r="AC143" s="23"/>
      <c r="AD143" s="18"/>
      <c r="AE143" s="19"/>
    </row>
    <row r="144" spans="1:31" ht="15" thickBot="1">
      <c r="A144" s="197"/>
      <c r="B144" s="197"/>
      <c r="C144" s="197"/>
      <c r="D144" s="197"/>
      <c r="E144" s="14"/>
      <c r="F144" s="210"/>
      <c r="G144" s="210"/>
      <c r="H144" s="25"/>
      <c r="I144" s="66"/>
      <c r="J144" s="208"/>
      <c r="K144" s="209"/>
      <c r="L144" s="55"/>
      <c r="M144" s="69"/>
      <c r="N144" s="70"/>
      <c r="O144" s="19"/>
      <c r="P144" s="25"/>
      <c r="Q144" s="26"/>
      <c r="R144" s="342"/>
      <c r="S144" s="343"/>
      <c r="T144" s="27"/>
      <c r="U144" s="23"/>
      <c r="V144" s="18"/>
      <c r="W144" s="19"/>
      <c r="X144" s="25"/>
      <c r="Y144" s="26"/>
      <c r="Z144" s="342"/>
      <c r="AA144" s="343"/>
      <c r="AB144" s="27"/>
      <c r="AC144" s="23"/>
      <c r="AD144" s="18"/>
      <c r="AE144" s="19"/>
    </row>
    <row r="145" spans="1:31" ht="31.5" customHeight="1" thickBot="1">
      <c r="A145" s="352" t="s">
        <v>85</v>
      </c>
      <c r="B145" s="352"/>
      <c r="C145" s="352"/>
      <c r="D145" s="352"/>
      <c r="E145" s="24">
        <v>300</v>
      </c>
      <c r="F145" s="210" t="s">
        <v>116</v>
      </c>
      <c r="G145" s="210"/>
      <c r="H145" s="25"/>
      <c r="I145" s="66"/>
      <c r="J145" s="208"/>
      <c r="K145" s="209"/>
      <c r="L145" s="55"/>
      <c r="M145" s="69"/>
      <c r="N145" s="70"/>
      <c r="O145" s="19"/>
      <c r="P145" s="25"/>
      <c r="Q145" s="26"/>
      <c r="R145" s="342"/>
      <c r="S145" s="343"/>
      <c r="T145" s="27"/>
      <c r="U145" s="23"/>
      <c r="V145" s="18"/>
      <c r="W145" s="19"/>
      <c r="X145" s="25"/>
      <c r="Y145" s="26"/>
      <c r="Z145" s="342"/>
      <c r="AA145" s="343"/>
      <c r="AB145" s="27"/>
      <c r="AC145" s="23"/>
      <c r="AD145" s="18"/>
      <c r="AE145" s="19"/>
    </row>
    <row r="146" spans="1:31" ht="28.5" customHeight="1" thickBot="1">
      <c r="A146" s="197" t="s">
        <v>86</v>
      </c>
      <c r="B146" s="197"/>
      <c r="C146" s="197"/>
      <c r="D146" s="197"/>
      <c r="E146" s="14">
        <v>310</v>
      </c>
      <c r="F146" s="210"/>
      <c r="G146" s="210"/>
      <c r="H146" s="25"/>
      <c r="I146" s="66"/>
      <c r="J146" s="208"/>
      <c r="K146" s="209"/>
      <c r="L146" s="55"/>
      <c r="M146" s="69"/>
      <c r="N146" s="70"/>
      <c r="O146" s="19"/>
      <c r="P146" s="25"/>
      <c r="Q146" s="26"/>
      <c r="R146" s="342"/>
      <c r="S146" s="343"/>
      <c r="T146" s="27"/>
      <c r="U146" s="23"/>
      <c r="V146" s="18"/>
      <c r="W146" s="19"/>
      <c r="X146" s="25"/>
      <c r="Y146" s="26"/>
      <c r="Z146" s="342"/>
      <c r="AA146" s="343"/>
      <c r="AB146" s="27"/>
      <c r="AC146" s="23"/>
      <c r="AD146" s="18"/>
      <c r="AE146" s="19"/>
    </row>
    <row r="147" spans="1:31" ht="15" thickBot="1">
      <c r="A147" s="197" t="s">
        <v>87</v>
      </c>
      <c r="B147" s="197"/>
      <c r="C147" s="197"/>
      <c r="D147" s="197"/>
      <c r="E147" s="14">
        <v>320</v>
      </c>
      <c r="F147" s="210"/>
      <c r="G147" s="210"/>
      <c r="H147" s="25"/>
      <c r="I147" s="66"/>
      <c r="J147" s="208"/>
      <c r="K147" s="209"/>
      <c r="L147" s="55"/>
      <c r="M147" s="69"/>
      <c r="N147" s="70"/>
      <c r="O147" s="19"/>
      <c r="P147" s="25"/>
      <c r="Q147" s="26"/>
      <c r="R147" s="342"/>
      <c r="S147" s="343"/>
      <c r="T147" s="27"/>
      <c r="U147" s="23"/>
      <c r="V147" s="18"/>
      <c r="W147" s="19"/>
      <c r="X147" s="25"/>
      <c r="Y147" s="26"/>
      <c r="Z147" s="342"/>
      <c r="AA147" s="343"/>
      <c r="AB147" s="27"/>
      <c r="AC147" s="23"/>
      <c r="AD147" s="18"/>
      <c r="AE147" s="19"/>
    </row>
    <row r="148" spans="1:31" ht="31.5" customHeight="1" thickBot="1">
      <c r="A148" s="352" t="s">
        <v>88</v>
      </c>
      <c r="B148" s="352"/>
      <c r="C148" s="352"/>
      <c r="D148" s="352"/>
      <c r="E148" s="24">
        <v>400</v>
      </c>
      <c r="F148" s="355"/>
      <c r="G148" s="355"/>
      <c r="H148" s="29"/>
      <c r="I148" s="71"/>
      <c r="J148" s="362"/>
      <c r="K148" s="363"/>
      <c r="L148" s="72"/>
      <c r="M148" s="73"/>
      <c r="N148" s="74"/>
      <c r="O148" s="34"/>
      <c r="P148" s="29"/>
      <c r="Q148" s="30"/>
      <c r="R148" s="353"/>
      <c r="S148" s="354"/>
      <c r="T148" s="31"/>
      <c r="U148" s="32"/>
      <c r="V148" s="33"/>
      <c r="W148" s="34"/>
      <c r="X148" s="29"/>
      <c r="Y148" s="30"/>
      <c r="Z148" s="353"/>
      <c r="AA148" s="354"/>
      <c r="AB148" s="31"/>
      <c r="AC148" s="32"/>
      <c r="AD148" s="33"/>
      <c r="AE148" s="34"/>
    </row>
    <row r="149" spans="1:31" ht="29.25" customHeight="1" thickBot="1">
      <c r="A149" s="197" t="s">
        <v>89</v>
      </c>
      <c r="B149" s="197"/>
      <c r="C149" s="197"/>
      <c r="D149" s="197"/>
      <c r="E149" s="14">
        <v>410</v>
      </c>
      <c r="F149" s="210"/>
      <c r="G149" s="210"/>
      <c r="H149" s="25"/>
      <c r="I149" s="66"/>
      <c r="J149" s="208"/>
      <c r="K149" s="209"/>
      <c r="L149" s="55"/>
      <c r="M149" s="69"/>
      <c r="N149" s="70"/>
      <c r="O149" s="19"/>
      <c r="P149" s="25"/>
      <c r="Q149" s="26"/>
      <c r="R149" s="342"/>
      <c r="S149" s="343"/>
      <c r="T149" s="27"/>
      <c r="U149" s="23"/>
      <c r="V149" s="18"/>
      <c r="W149" s="19"/>
      <c r="X149" s="25"/>
      <c r="Y149" s="26"/>
      <c r="Z149" s="342"/>
      <c r="AA149" s="343"/>
      <c r="AB149" s="27"/>
      <c r="AC149" s="23"/>
      <c r="AD149" s="18"/>
      <c r="AE149" s="19"/>
    </row>
    <row r="150" spans="1:31" ht="15" thickBot="1">
      <c r="A150" s="197" t="s">
        <v>90</v>
      </c>
      <c r="B150" s="197"/>
      <c r="C150" s="197"/>
      <c r="D150" s="197"/>
      <c r="E150" s="14">
        <v>420</v>
      </c>
      <c r="F150" s="210"/>
      <c r="G150" s="210"/>
      <c r="H150" s="25"/>
      <c r="I150" s="66"/>
      <c r="J150" s="208"/>
      <c r="K150" s="209"/>
      <c r="L150" s="55"/>
      <c r="M150" s="69"/>
      <c r="N150" s="70"/>
      <c r="O150" s="19"/>
      <c r="P150" s="25"/>
      <c r="Q150" s="26"/>
      <c r="R150" s="342"/>
      <c r="S150" s="343"/>
      <c r="T150" s="27"/>
      <c r="U150" s="23"/>
      <c r="V150" s="18"/>
      <c r="W150" s="19"/>
      <c r="X150" s="25"/>
      <c r="Y150" s="26"/>
      <c r="Z150" s="342"/>
      <c r="AA150" s="343"/>
      <c r="AB150" s="27"/>
      <c r="AC150" s="23"/>
      <c r="AD150" s="18"/>
      <c r="AE150" s="19"/>
    </row>
    <row r="151" spans="1:31" ht="15.75" thickBot="1">
      <c r="A151" s="352" t="s">
        <v>91</v>
      </c>
      <c r="B151" s="352"/>
      <c r="C151" s="352"/>
      <c r="D151" s="352"/>
      <c r="E151" s="24">
        <v>500</v>
      </c>
      <c r="F151" s="210" t="s">
        <v>116</v>
      </c>
      <c r="G151" s="210"/>
      <c r="H151" s="25"/>
      <c r="I151" s="66"/>
      <c r="J151" s="208"/>
      <c r="K151" s="209"/>
      <c r="L151" s="55"/>
      <c r="M151" s="69"/>
      <c r="N151" s="70"/>
      <c r="O151" s="19"/>
      <c r="P151" s="25"/>
      <c r="Q151" s="26"/>
      <c r="R151" s="342"/>
      <c r="S151" s="343"/>
      <c r="T151" s="27"/>
      <c r="U151" s="23"/>
      <c r="V151" s="18"/>
      <c r="W151" s="19"/>
      <c r="X151" s="25"/>
      <c r="Y151" s="26"/>
      <c r="Z151" s="342"/>
      <c r="AA151" s="343"/>
      <c r="AB151" s="27"/>
      <c r="AC151" s="23"/>
      <c r="AD151" s="18"/>
      <c r="AE151" s="19"/>
    </row>
    <row r="152" spans="1:31" ht="15.75" thickBot="1">
      <c r="A152" s="352" t="s">
        <v>92</v>
      </c>
      <c r="B152" s="352"/>
      <c r="C152" s="352"/>
      <c r="D152" s="352"/>
      <c r="E152" s="24">
        <v>600</v>
      </c>
      <c r="F152" s="210" t="s">
        <v>116</v>
      </c>
      <c r="G152" s="210"/>
      <c r="H152" s="25"/>
      <c r="I152" s="66"/>
      <c r="J152" s="208"/>
      <c r="K152" s="209"/>
      <c r="L152" s="55"/>
      <c r="M152" s="69"/>
      <c r="N152" s="70"/>
      <c r="O152" s="19"/>
      <c r="P152" s="25"/>
      <c r="Q152" s="26"/>
      <c r="R152" s="342"/>
      <c r="S152" s="343"/>
      <c r="T152" s="27"/>
      <c r="U152" s="23"/>
      <c r="V152" s="18"/>
      <c r="W152" s="19"/>
      <c r="X152" s="25"/>
      <c r="Y152" s="26"/>
      <c r="Z152" s="342"/>
      <c r="AA152" s="343"/>
      <c r="AB152" s="27"/>
      <c r="AC152" s="23"/>
      <c r="AD152" s="18"/>
      <c r="AE152" s="19"/>
    </row>
    <row r="153" spans="1:25" ht="40.5" customHeight="1">
      <c r="A153" s="381" t="s">
        <v>145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15" ht="21" customHeight="1">
      <c r="A154" s="401" t="s">
        <v>93</v>
      </c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ht="28.5" customHeight="1" thickBot="1">
      <c r="A155" s="401" t="s">
        <v>167</v>
      </c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7" ht="15" thickBot="1">
      <c r="A156" s="369" t="s">
        <v>117</v>
      </c>
      <c r="B156" s="370"/>
      <c r="C156" s="370"/>
      <c r="D156" s="371"/>
      <c r="E156" s="378" t="s">
        <v>59</v>
      </c>
      <c r="F156" s="378" t="s">
        <v>94</v>
      </c>
      <c r="G156" s="329" t="s">
        <v>95</v>
      </c>
      <c r="H156" s="395"/>
      <c r="I156" s="395"/>
      <c r="J156" s="395"/>
      <c r="K156" s="395"/>
      <c r="L156" s="395"/>
      <c r="M156" s="395"/>
      <c r="N156" s="395"/>
      <c r="O156" s="395"/>
      <c r="P156" s="395"/>
      <c r="Q156" s="366"/>
    </row>
    <row r="157" spans="1:17" ht="15" thickBot="1">
      <c r="A157" s="372"/>
      <c r="B157" s="373"/>
      <c r="C157" s="373"/>
      <c r="D157" s="374"/>
      <c r="E157" s="379"/>
      <c r="F157" s="379"/>
      <c r="G157" s="321" t="s">
        <v>96</v>
      </c>
      <c r="H157" s="356"/>
      <c r="I157" s="356"/>
      <c r="J157" s="357"/>
      <c r="K157" s="394" t="s">
        <v>63</v>
      </c>
      <c r="L157" s="395"/>
      <c r="M157" s="395"/>
      <c r="N157" s="395"/>
      <c r="O157" s="395"/>
      <c r="P157" s="395"/>
      <c r="Q157" s="366"/>
    </row>
    <row r="158" spans="1:17" ht="14.25">
      <c r="A158" s="372"/>
      <c r="B158" s="373"/>
      <c r="C158" s="373"/>
      <c r="D158" s="374"/>
      <c r="E158" s="379"/>
      <c r="F158" s="379"/>
      <c r="G158" s="358"/>
      <c r="H158" s="356"/>
      <c r="I158" s="356"/>
      <c r="J158" s="357"/>
      <c r="K158" s="382" t="s">
        <v>97</v>
      </c>
      <c r="L158" s="383"/>
      <c r="M158" s="383"/>
      <c r="N158" s="384"/>
      <c r="O158" s="388" t="s">
        <v>98</v>
      </c>
      <c r="P158" s="389"/>
      <c r="Q158" s="390"/>
    </row>
    <row r="159" spans="1:17" ht="69" customHeight="1" thickBot="1">
      <c r="A159" s="372"/>
      <c r="B159" s="373"/>
      <c r="C159" s="373"/>
      <c r="D159" s="374"/>
      <c r="E159" s="379"/>
      <c r="F159" s="379"/>
      <c r="G159" s="359"/>
      <c r="H159" s="360"/>
      <c r="I159" s="360"/>
      <c r="J159" s="361"/>
      <c r="K159" s="385"/>
      <c r="L159" s="386"/>
      <c r="M159" s="386"/>
      <c r="N159" s="387"/>
      <c r="O159" s="391"/>
      <c r="P159" s="392"/>
      <c r="Q159" s="393"/>
    </row>
    <row r="160" spans="1:17" ht="53.25" thickBot="1">
      <c r="A160" s="375"/>
      <c r="B160" s="376"/>
      <c r="C160" s="376"/>
      <c r="D160" s="377"/>
      <c r="E160" s="380"/>
      <c r="F160" s="380"/>
      <c r="G160" s="397" t="s">
        <v>123</v>
      </c>
      <c r="H160" s="398"/>
      <c r="I160" s="75" t="s">
        <v>124</v>
      </c>
      <c r="J160" s="75" t="s">
        <v>125</v>
      </c>
      <c r="K160" s="399" t="s">
        <v>126</v>
      </c>
      <c r="L160" s="400"/>
      <c r="M160" s="75" t="s">
        <v>127</v>
      </c>
      <c r="N160" s="75" t="s">
        <v>128</v>
      </c>
      <c r="O160" s="43" t="s">
        <v>129</v>
      </c>
      <c r="P160" s="44" t="s">
        <v>124</v>
      </c>
      <c r="Q160" s="44" t="s">
        <v>125</v>
      </c>
    </row>
    <row r="161" spans="1:17" ht="15" thickBot="1">
      <c r="A161" s="364">
        <v>1</v>
      </c>
      <c r="B161" s="180"/>
      <c r="C161" s="180"/>
      <c r="D161" s="365"/>
      <c r="E161" s="45">
        <v>2</v>
      </c>
      <c r="F161" s="12">
        <v>3</v>
      </c>
      <c r="G161" s="329">
        <v>4</v>
      </c>
      <c r="H161" s="366"/>
      <c r="I161" s="76">
        <v>5</v>
      </c>
      <c r="J161" s="77">
        <v>6</v>
      </c>
      <c r="K161" s="367">
        <v>7</v>
      </c>
      <c r="L161" s="368"/>
      <c r="M161" s="92">
        <v>8</v>
      </c>
      <c r="N161" s="92">
        <v>9</v>
      </c>
      <c r="O161" s="42">
        <v>10</v>
      </c>
      <c r="P161" s="46">
        <v>11</v>
      </c>
      <c r="Q161" s="40">
        <v>12</v>
      </c>
    </row>
    <row r="162" spans="1:17" ht="30.75" customHeight="1" thickBot="1">
      <c r="A162" s="410" t="s">
        <v>99</v>
      </c>
      <c r="B162" s="411"/>
      <c r="C162" s="411"/>
      <c r="D162" s="412"/>
      <c r="E162" s="47" t="s">
        <v>100</v>
      </c>
      <c r="F162" s="12" t="s">
        <v>116</v>
      </c>
      <c r="G162" s="329">
        <f>SUM(G163+G165)</f>
        <v>1497188</v>
      </c>
      <c r="H162" s="366"/>
      <c r="I162" s="76">
        <f>SUM(M162+P162)</f>
        <v>1497188</v>
      </c>
      <c r="J162" s="77">
        <f>SUM(N162+Q162)</f>
        <v>1497188</v>
      </c>
      <c r="K162" s="367">
        <f>SUM(K163+K165)</f>
        <v>1120558</v>
      </c>
      <c r="L162" s="504"/>
      <c r="M162" s="94">
        <f>SUM(M163+M165)</f>
        <v>1120558</v>
      </c>
      <c r="N162" s="94">
        <f>SUM(N163+N165)</f>
        <v>1120558</v>
      </c>
      <c r="O162" s="105">
        <f>SUM(O163+O165)</f>
        <v>376630</v>
      </c>
      <c r="P162" s="42">
        <f>SUM(P163+P165)</f>
        <v>376630</v>
      </c>
      <c r="Q162" s="42">
        <f>SUM(Q163+Q165)</f>
        <v>376630</v>
      </c>
    </row>
    <row r="163" spans="1:17" ht="36.75" customHeight="1" thickBot="1">
      <c r="A163" s="407" t="s">
        <v>130</v>
      </c>
      <c r="B163" s="408"/>
      <c r="C163" s="408"/>
      <c r="D163" s="409"/>
      <c r="E163" s="47" t="s">
        <v>101</v>
      </c>
      <c r="F163" s="12" t="s">
        <v>116</v>
      </c>
      <c r="G163" s="329"/>
      <c r="H163" s="366"/>
      <c r="I163" s="76"/>
      <c r="J163" s="77"/>
      <c r="K163" s="367"/>
      <c r="L163" s="368"/>
      <c r="M163" s="93"/>
      <c r="N163" s="93"/>
      <c r="O163" s="42"/>
      <c r="P163" s="46"/>
      <c r="Q163" s="40"/>
    </row>
    <row r="164" spans="1:17" ht="15" thickBot="1">
      <c r="A164" s="364"/>
      <c r="B164" s="180"/>
      <c r="C164" s="180"/>
      <c r="D164" s="365"/>
      <c r="E164" s="47"/>
      <c r="F164" s="12"/>
      <c r="G164" s="329"/>
      <c r="H164" s="366"/>
      <c r="I164" s="76"/>
      <c r="J164" s="77"/>
      <c r="K164" s="367"/>
      <c r="L164" s="368"/>
      <c r="M164" s="92"/>
      <c r="N164" s="92"/>
      <c r="O164" s="107"/>
      <c r="P164" s="46"/>
      <c r="Q164" s="40"/>
    </row>
    <row r="165" spans="1:17" ht="27" customHeight="1" thickBot="1">
      <c r="A165" s="413" t="s">
        <v>102</v>
      </c>
      <c r="B165" s="414"/>
      <c r="C165" s="414"/>
      <c r="D165" s="415"/>
      <c r="E165" s="47" t="s">
        <v>103</v>
      </c>
      <c r="F165" s="12"/>
      <c r="G165" s="329">
        <f>SUM(K165+O165)</f>
        <v>1497188</v>
      </c>
      <c r="H165" s="366"/>
      <c r="I165" s="76">
        <f>SUM(M165+P165)</f>
        <v>1497188</v>
      </c>
      <c r="J165" s="77">
        <f>SUM(N165+Q165)</f>
        <v>1497188</v>
      </c>
      <c r="K165" s="367">
        <v>1120558</v>
      </c>
      <c r="L165" s="504"/>
      <c r="M165" s="106">
        <v>1120558</v>
      </c>
      <c r="N165" s="94">
        <v>1120558</v>
      </c>
      <c r="O165" s="40">
        <v>376630</v>
      </c>
      <c r="P165" s="40">
        <v>376630</v>
      </c>
      <c r="Q165" s="40">
        <v>376630</v>
      </c>
    </row>
    <row r="166" spans="1:17" ht="15" thickBot="1">
      <c r="A166" s="364"/>
      <c r="B166" s="180"/>
      <c r="C166" s="180"/>
      <c r="D166" s="365"/>
      <c r="E166" s="47"/>
      <c r="F166" s="12"/>
      <c r="G166" s="329"/>
      <c r="H166" s="366"/>
      <c r="I166" s="76"/>
      <c r="J166" s="77"/>
      <c r="K166" s="367"/>
      <c r="L166" s="368"/>
      <c r="M166" s="93"/>
      <c r="N166" s="93"/>
      <c r="O166" s="108"/>
      <c r="P166" s="46"/>
      <c r="Q166" s="40"/>
    </row>
    <row r="167" spans="1:15" ht="17.25">
      <c r="A167" s="35"/>
      <c r="B167" s="35"/>
      <c r="C167" s="35"/>
      <c r="D167" s="35"/>
      <c r="E167" s="36"/>
      <c r="F167" s="37"/>
      <c r="G167" s="37"/>
      <c r="H167" s="38"/>
      <c r="I167" s="78"/>
      <c r="J167" s="79"/>
      <c r="K167" s="78"/>
      <c r="L167" s="79"/>
      <c r="M167" s="78"/>
      <c r="N167" s="78"/>
      <c r="O167" s="39"/>
    </row>
    <row r="168" spans="1:15" ht="17.25">
      <c r="A168" s="35"/>
      <c r="B168" s="35"/>
      <c r="C168" s="35"/>
      <c r="D168" s="35"/>
      <c r="E168" s="36"/>
      <c r="F168" s="37"/>
      <c r="G168" s="37"/>
      <c r="H168" s="38"/>
      <c r="I168" s="78"/>
      <c r="J168" s="79"/>
      <c r="K168" s="78"/>
      <c r="L168" s="79"/>
      <c r="M168" s="78"/>
      <c r="N168" s="78"/>
      <c r="O168" s="39"/>
    </row>
    <row r="169" spans="1:15" ht="17.25">
      <c r="A169" s="35"/>
      <c r="B169" s="35"/>
      <c r="C169" s="35"/>
      <c r="D169" s="35"/>
      <c r="E169" s="36"/>
      <c r="F169" s="37"/>
      <c r="G169" s="37"/>
      <c r="H169" s="38"/>
      <c r="I169" s="78"/>
      <c r="J169" s="79"/>
      <c r="K169" s="78"/>
      <c r="L169" s="79"/>
      <c r="M169" s="78"/>
      <c r="N169" s="78"/>
      <c r="O169" s="39"/>
    </row>
    <row r="170" spans="1:15" ht="17.25">
      <c r="A170" s="35"/>
      <c r="B170" s="403" t="s">
        <v>104</v>
      </c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78"/>
      <c r="N170" s="78"/>
      <c r="O170" s="39"/>
    </row>
    <row r="171" spans="1:15" ht="17.25">
      <c r="A171" s="35"/>
      <c r="B171" s="405" t="s">
        <v>167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78"/>
      <c r="N171" s="78"/>
      <c r="O171" s="39"/>
    </row>
    <row r="172" spans="1:15" ht="18" thickBot="1">
      <c r="A172" s="35"/>
      <c r="B172" s="405" t="s">
        <v>105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78"/>
      <c r="N172" s="78"/>
      <c r="O172" s="39"/>
    </row>
    <row r="173" spans="1:15" ht="27.75" thickBot="1">
      <c r="A173" s="329" t="s">
        <v>117</v>
      </c>
      <c r="B173" s="330"/>
      <c r="C173" s="330"/>
      <c r="D173" s="331"/>
      <c r="E173" s="13" t="s">
        <v>59</v>
      </c>
      <c r="F173" s="330" t="s">
        <v>106</v>
      </c>
      <c r="G173" s="416"/>
      <c r="H173" s="416"/>
      <c r="I173" s="328"/>
      <c r="J173" s="79"/>
      <c r="K173" s="78"/>
      <c r="L173" s="79"/>
      <c r="M173" s="78"/>
      <c r="N173" s="78"/>
      <c r="O173" s="39"/>
    </row>
    <row r="174" spans="1:15" ht="15" thickBot="1">
      <c r="A174" s="284">
        <v>1</v>
      </c>
      <c r="B174" s="285"/>
      <c r="C174" s="285"/>
      <c r="D174" s="285"/>
      <c r="E174" s="14">
        <v>2</v>
      </c>
      <c r="F174" s="330">
        <v>3</v>
      </c>
      <c r="G174" s="395"/>
      <c r="H174" s="395"/>
      <c r="I174" s="366"/>
      <c r="J174" s="79"/>
      <c r="K174" s="78"/>
      <c r="L174" s="79"/>
      <c r="M174" s="78"/>
      <c r="N174" s="78"/>
      <c r="O174" s="39"/>
    </row>
    <row r="175" spans="1:15" ht="15" thickBot="1">
      <c r="A175" s="219" t="s">
        <v>107</v>
      </c>
      <c r="B175" s="220"/>
      <c r="C175" s="220"/>
      <c r="D175" s="220"/>
      <c r="E175" s="48" t="s">
        <v>108</v>
      </c>
      <c r="F175" s="330"/>
      <c r="G175" s="395"/>
      <c r="H175" s="395"/>
      <c r="I175" s="366"/>
      <c r="J175" s="79"/>
      <c r="K175" s="78"/>
      <c r="L175" s="79"/>
      <c r="M175" s="78"/>
      <c r="N175" s="78"/>
      <c r="O175" s="39"/>
    </row>
    <row r="176" spans="1:15" ht="15" thickBot="1">
      <c r="A176" s="219" t="s">
        <v>109</v>
      </c>
      <c r="B176" s="220"/>
      <c r="C176" s="220"/>
      <c r="D176" s="220"/>
      <c r="E176" s="48" t="s">
        <v>110</v>
      </c>
      <c r="F176" s="330"/>
      <c r="G176" s="395"/>
      <c r="H176" s="395"/>
      <c r="I176" s="366"/>
      <c r="J176" s="79"/>
      <c r="K176" s="78"/>
      <c r="L176" s="79"/>
      <c r="M176" s="78"/>
      <c r="N176" s="78"/>
      <c r="O176" s="39"/>
    </row>
    <row r="177" spans="1:15" ht="15" thickBot="1">
      <c r="A177" s="219" t="s">
        <v>111</v>
      </c>
      <c r="B177" s="220"/>
      <c r="C177" s="220"/>
      <c r="D177" s="220"/>
      <c r="E177" s="48" t="s">
        <v>112</v>
      </c>
      <c r="F177" s="330"/>
      <c r="G177" s="395"/>
      <c r="H177" s="395"/>
      <c r="I177" s="366"/>
      <c r="J177" s="79"/>
      <c r="K177" s="78"/>
      <c r="L177" s="79"/>
      <c r="M177" s="78"/>
      <c r="N177" s="78"/>
      <c r="O177" s="39"/>
    </row>
    <row r="178" spans="1:15" ht="15" thickBot="1">
      <c r="A178" s="219"/>
      <c r="B178" s="220"/>
      <c r="C178" s="220"/>
      <c r="D178" s="220"/>
      <c r="E178" s="48"/>
      <c r="F178" s="330"/>
      <c r="G178" s="395"/>
      <c r="H178" s="395"/>
      <c r="I178" s="366"/>
      <c r="J178" s="79"/>
      <c r="K178" s="78"/>
      <c r="L178" s="79"/>
      <c r="M178" s="78"/>
      <c r="N178" s="78"/>
      <c r="O178" s="39"/>
    </row>
    <row r="179" spans="1:15" ht="15" thickBot="1">
      <c r="A179" s="219" t="s">
        <v>113</v>
      </c>
      <c r="B179" s="220"/>
      <c r="C179" s="220"/>
      <c r="D179" s="220"/>
      <c r="E179" s="48" t="s">
        <v>114</v>
      </c>
      <c r="F179" s="330"/>
      <c r="G179" s="395"/>
      <c r="H179" s="395"/>
      <c r="I179" s="366"/>
      <c r="J179" s="79"/>
      <c r="K179" s="78"/>
      <c r="L179" s="79"/>
      <c r="M179" s="78"/>
      <c r="N179" s="78"/>
      <c r="O179" s="39"/>
    </row>
    <row r="180" spans="1:15" ht="14.25">
      <c r="A180" s="7"/>
      <c r="B180" s="7"/>
      <c r="C180" s="7"/>
      <c r="D180" s="7"/>
      <c r="E180" s="49"/>
      <c r="F180" s="37"/>
      <c r="G180" s="41"/>
      <c r="H180" s="41"/>
      <c r="I180" s="80"/>
      <c r="J180" s="79"/>
      <c r="K180" s="78"/>
      <c r="L180" s="79"/>
      <c r="M180" s="78"/>
      <c r="N180" s="78"/>
      <c r="O180" s="39"/>
    </row>
    <row r="181" spans="1:15" ht="23.25" customHeight="1" thickBot="1">
      <c r="A181" s="199" t="s">
        <v>0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78"/>
      <c r="L181" s="79"/>
      <c r="M181" s="78"/>
      <c r="N181" s="78"/>
      <c r="O181" s="39"/>
    </row>
    <row r="182" spans="1:15" ht="36.75" customHeight="1" thickBot="1">
      <c r="A182" s="329" t="s">
        <v>117</v>
      </c>
      <c r="B182" s="330"/>
      <c r="C182" s="330"/>
      <c r="D182" s="331"/>
      <c r="E182" s="13" t="s">
        <v>59</v>
      </c>
      <c r="F182" s="330" t="s">
        <v>1</v>
      </c>
      <c r="G182" s="416"/>
      <c r="H182" s="416"/>
      <c r="I182" s="328"/>
      <c r="J182" s="79"/>
      <c r="K182" s="78"/>
      <c r="L182" s="79"/>
      <c r="M182" s="78"/>
      <c r="N182" s="78"/>
      <c r="O182" s="39"/>
    </row>
    <row r="183" spans="1:15" ht="33" customHeight="1" thickBot="1">
      <c r="A183" s="284">
        <v>1</v>
      </c>
      <c r="B183" s="285"/>
      <c r="C183" s="285"/>
      <c r="D183" s="285"/>
      <c r="E183" s="14">
        <v>2</v>
      </c>
      <c r="F183" s="330">
        <v>3</v>
      </c>
      <c r="G183" s="395"/>
      <c r="H183" s="395"/>
      <c r="I183" s="366"/>
      <c r="J183" s="79"/>
      <c r="K183" s="78"/>
      <c r="L183" s="79"/>
      <c r="M183" s="78"/>
      <c r="N183" s="78"/>
      <c r="O183" s="39"/>
    </row>
    <row r="184" spans="1:15" ht="23.25" customHeight="1" thickBot="1">
      <c r="A184" s="219" t="s">
        <v>2</v>
      </c>
      <c r="B184" s="220"/>
      <c r="C184" s="220"/>
      <c r="D184" s="220"/>
      <c r="E184" s="48" t="s">
        <v>108</v>
      </c>
      <c r="F184" s="330"/>
      <c r="G184" s="395"/>
      <c r="H184" s="395"/>
      <c r="I184" s="366"/>
      <c r="J184" s="79"/>
      <c r="K184" s="78"/>
      <c r="L184" s="79"/>
      <c r="M184" s="78"/>
      <c r="N184" s="78"/>
      <c r="O184" s="39"/>
    </row>
    <row r="185" spans="1:15" ht="75.75" customHeight="1" thickBot="1">
      <c r="A185" s="219" t="s">
        <v>3</v>
      </c>
      <c r="B185" s="220"/>
      <c r="C185" s="220"/>
      <c r="D185" s="220"/>
      <c r="E185" s="48" t="s">
        <v>110</v>
      </c>
      <c r="F185" s="330"/>
      <c r="G185" s="395"/>
      <c r="H185" s="395"/>
      <c r="I185" s="366"/>
      <c r="J185" s="79"/>
      <c r="K185" s="78"/>
      <c r="L185" s="79"/>
      <c r="M185" s="78"/>
      <c r="N185" s="78"/>
      <c r="O185" s="39"/>
    </row>
    <row r="186" spans="1:15" ht="33" customHeight="1" thickBot="1">
      <c r="A186" s="219" t="s">
        <v>136</v>
      </c>
      <c r="B186" s="220"/>
      <c r="C186" s="220"/>
      <c r="D186" s="220"/>
      <c r="E186" s="48" t="s">
        <v>112</v>
      </c>
      <c r="F186" s="330"/>
      <c r="G186" s="395"/>
      <c r="H186" s="395"/>
      <c r="I186" s="366"/>
      <c r="J186" s="79"/>
      <c r="K186" s="78"/>
      <c r="L186" s="79"/>
      <c r="M186" s="78"/>
      <c r="N186" s="78"/>
      <c r="O186" s="39"/>
    </row>
    <row r="187" spans="1:12" ht="14.25">
      <c r="A187" s="50"/>
      <c r="B187" s="50"/>
      <c r="C187" s="50"/>
      <c r="D187" s="50"/>
      <c r="E187" s="51"/>
      <c r="F187" s="50"/>
      <c r="G187" s="50"/>
      <c r="H187" s="50"/>
      <c r="I187" s="81"/>
      <c r="J187" s="81"/>
      <c r="K187" s="81"/>
      <c r="L187" s="81"/>
    </row>
    <row r="188" spans="1:10" ht="14.25">
      <c r="A188" s="211"/>
      <c r="B188" s="211"/>
      <c r="C188" s="211"/>
      <c r="D188" s="211"/>
      <c r="E188" s="211"/>
      <c r="F188" s="211"/>
      <c r="G188" s="231"/>
      <c r="H188" s="231"/>
      <c r="I188" s="231"/>
      <c r="J188" s="231"/>
    </row>
    <row r="189" spans="1:10" ht="14.25">
      <c r="A189" s="3"/>
      <c r="B189" s="3"/>
      <c r="C189" s="212"/>
      <c r="D189" s="212"/>
      <c r="E189" s="3"/>
      <c r="F189" s="212"/>
      <c r="G189" s="212"/>
      <c r="H189" s="4"/>
      <c r="I189" s="419"/>
      <c r="J189" s="419"/>
    </row>
    <row r="190" spans="1:10" ht="60" customHeight="1">
      <c r="A190" s="211" t="s">
        <v>4</v>
      </c>
      <c r="B190" s="211"/>
      <c r="C190" s="211"/>
      <c r="D190" s="420"/>
      <c r="E190" s="420"/>
      <c r="F190" s="420"/>
      <c r="G190" s="420"/>
      <c r="H190" s="420"/>
      <c r="I190" s="421"/>
      <c r="J190" s="421"/>
    </row>
    <row r="191" spans="1:10" ht="26.25" customHeight="1">
      <c r="A191" s="2"/>
      <c r="B191" s="2"/>
      <c r="C191" s="213" t="s">
        <v>8</v>
      </c>
      <c r="D191" s="417"/>
      <c r="E191" s="417"/>
      <c r="F191" s="417"/>
      <c r="G191" s="417"/>
      <c r="H191" s="417"/>
      <c r="I191" s="418" t="s">
        <v>9</v>
      </c>
      <c r="J191" s="418"/>
    </row>
  </sheetData>
  <sheetProtection/>
  <mergeCells count="512">
    <mergeCell ref="A85:D85"/>
    <mergeCell ref="F85:G85"/>
    <mergeCell ref="I85:L85"/>
    <mergeCell ref="A74:L74"/>
    <mergeCell ref="A83:D83"/>
    <mergeCell ref="F83:G83"/>
    <mergeCell ref="I83:L83"/>
    <mergeCell ref="A84:D84"/>
    <mergeCell ref="F84:G84"/>
    <mergeCell ref="I84:L84"/>
    <mergeCell ref="A81:D81"/>
    <mergeCell ref="F81:G81"/>
    <mergeCell ref="I81:L81"/>
    <mergeCell ref="A82:D82"/>
    <mergeCell ref="F82:G82"/>
    <mergeCell ref="I82:L82"/>
    <mergeCell ref="A79:D79"/>
    <mergeCell ref="F79:G79"/>
    <mergeCell ref="I79:L79"/>
    <mergeCell ref="A80:D80"/>
    <mergeCell ref="F80:G80"/>
    <mergeCell ref="I80:L80"/>
    <mergeCell ref="A77:D77"/>
    <mergeCell ref="F77:G77"/>
    <mergeCell ref="I77:L77"/>
    <mergeCell ref="A78:D78"/>
    <mergeCell ref="F78:G78"/>
    <mergeCell ref="I78:L78"/>
    <mergeCell ref="A75:D76"/>
    <mergeCell ref="F75:G76"/>
    <mergeCell ref="H75:H76"/>
    <mergeCell ref="I75:L75"/>
    <mergeCell ref="I76:L76"/>
    <mergeCell ref="A71:D71"/>
    <mergeCell ref="F71:G71"/>
    <mergeCell ref="I71:L71"/>
    <mergeCell ref="A72:D72"/>
    <mergeCell ref="F72:G72"/>
    <mergeCell ref="A63:D64"/>
    <mergeCell ref="F63:G64"/>
    <mergeCell ref="H63:H64"/>
    <mergeCell ref="I63:L63"/>
    <mergeCell ref="I64:L64"/>
    <mergeCell ref="I68:L68"/>
    <mergeCell ref="A68:D68"/>
    <mergeCell ref="F68:G68"/>
    <mergeCell ref="I65:L65"/>
    <mergeCell ref="A66:D66"/>
    <mergeCell ref="F69:G69"/>
    <mergeCell ref="I69:L69"/>
    <mergeCell ref="A70:D70"/>
    <mergeCell ref="F70:G70"/>
    <mergeCell ref="I70:L70"/>
    <mergeCell ref="A73:D73"/>
    <mergeCell ref="F73:G73"/>
    <mergeCell ref="I73:L73"/>
    <mergeCell ref="A69:D69"/>
    <mergeCell ref="I72:L72"/>
    <mergeCell ref="F66:G66"/>
    <mergeCell ref="I66:L66"/>
    <mergeCell ref="A67:D67"/>
    <mergeCell ref="F67:G67"/>
    <mergeCell ref="I67:L67"/>
    <mergeCell ref="A65:D65"/>
    <mergeCell ref="F65:G65"/>
    <mergeCell ref="F135:G135"/>
    <mergeCell ref="A136:D136"/>
    <mergeCell ref="F137:G137"/>
    <mergeCell ref="A122:D122"/>
    <mergeCell ref="F122:G122"/>
    <mergeCell ref="A87:L87"/>
    <mergeCell ref="A88:L88"/>
    <mergeCell ref="A89:L89"/>
    <mergeCell ref="J100:L100"/>
    <mergeCell ref="J122:K122"/>
    <mergeCell ref="A138:D138"/>
    <mergeCell ref="F138:G138"/>
    <mergeCell ref="J138:K138"/>
    <mergeCell ref="J136:K136"/>
    <mergeCell ref="R136:S136"/>
    <mergeCell ref="A137:D137"/>
    <mergeCell ref="F136:G136"/>
    <mergeCell ref="J137:K137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C6:D6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A22:H22"/>
    <mergeCell ref="I22:K22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33:L33"/>
    <mergeCell ref="A34:L34"/>
    <mergeCell ref="A35:L35"/>
    <mergeCell ref="A36:L36"/>
    <mergeCell ref="A37:H38"/>
    <mergeCell ref="I37:L38"/>
    <mergeCell ref="A45:H46"/>
    <mergeCell ref="I45:L46"/>
    <mergeCell ref="A39:H40"/>
    <mergeCell ref="I39:L40"/>
    <mergeCell ref="A43:H43"/>
    <mergeCell ref="I43:L43"/>
    <mergeCell ref="A44:H44"/>
    <mergeCell ref="I44:L44"/>
    <mergeCell ref="A41:H42"/>
    <mergeCell ref="I41:L42"/>
    <mergeCell ref="I54:L54"/>
    <mergeCell ref="F53:G53"/>
    <mergeCell ref="A47:H47"/>
    <mergeCell ref="I47:L48"/>
    <mergeCell ref="A48:H48"/>
    <mergeCell ref="A49:L50"/>
    <mergeCell ref="I53:L53"/>
    <mergeCell ref="H51:H52"/>
    <mergeCell ref="I51:L51"/>
    <mergeCell ref="I56:L56"/>
    <mergeCell ref="A57:D57"/>
    <mergeCell ref="F57:G57"/>
    <mergeCell ref="I57:L57"/>
    <mergeCell ref="A51:D52"/>
    <mergeCell ref="F51:G52"/>
    <mergeCell ref="A55:D55"/>
    <mergeCell ref="I52:L52"/>
    <mergeCell ref="A53:D53"/>
    <mergeCell ref="F54:G54"/>
    <mergeCell ref="F60:G60"/>
    <mergeCell ref="I60:L60"/>
    <mergeCell ref="F55:G55"/>
    <mergeCell ref="I55:L55"/>
    <mergeCell ref="A54:D54"/>
    <mergeCell ref="A61:D61"/>
    <mergeCell ref="F61:G61"/>
    <mergeCell ref="I61:L61"/>
    <mergeCell ref="A56:D56"/>
    <mergeCell ref="F56:G56"/>
    <mergeCell ref="G94:I94"/>
    <mergeCell ref="J94:L94"/>
    <mergeCell ref="A62:L62"/>
    <mergeCell ref="A58:D58"/>
    <mergeCell ref="F58:G58"/>
    <mergeCell ref="I58:L58"/>
    <mergeCell ref="A59:D59"/>
    <mergeCell ref="F59:G59"/>
    <mergeCell ref="I59:L59"/>
    <mergeCell ref="A60:D60"/>
    <mergeCell ref="G92:I93"/>
    <mergeCell ref="J92:L93"/>
    <mergeCell ref="A101:F101"/>
    <mergeCell ref="A90:F90"/>
    <mergeCell ref="G90:I90"/>
    <mergeCell ref="J90:L90"/>
    <mergeCell ref="J98:L98"/>
    <mergeCell ref="A92:F93"/>
    <mergeCell ref="A96:F96"/>
    <mergeCell ref="A94:F94"/>
    <mergeCell ref="G97:I97"/>
    <mergeCell ref="G99:I99"/>
    <mergeCell ref="G96:I96"/>
    <mergeCell ref="J96:L96"/>
    <mergeCell ref="A91:F91"/>
    <mergeCell ref="G91:I91"/>
    <mergeCell ref="J91:L91"/>
    <mergeCell ref="A95:F95"/>
    <mergeCell ref="G95:I95"/>
    <mergeCell ref="J95:L95"/>
    <mergeCell ref="AC115:AC116"/>
    <mergeCell ref="AB115:AB116"/>
    <mergeCell ref="A102:F102"/>
    <mergeCell ref="G102:I102"/>
    <mergeCell ref="J102:L102"/>
    <mergeCell ref="J97:L97"/>
    <mergeCell ref="A98:F98"/>
    <mergeCell ref="G98:I98"/>
    <mergeCell ref="A99:F99"/>
    <mergeCell ref="A97:F97"/>
    <mergeCell ref="G108:I108"/>
    <mergeCell ref="J108:L108"/>
    <mergeCell ref="X113:AE113"/>
    <mergeCell ref="H114:H116"/>
    <mergeCell ref="I114:O114"/>
    <mergeCell ref="P114:P116"/>
    <mergeCell ref="Q114:W114"/>
    <mergeCell ref="X114:X116"/>
    <mergeCell ref="Y114:AE114"/>
    <mergeCell ref="AD115:AE115"/>
    <mergeCell ref="J99:L99"/>
    <mergeCell ref="A100:F100"/>
    <mergeCell ref="G101:I101"/>
    <mergeCell ref="J101:L101"/>
    <mergeCell ref="G100:I100"/>
    <mergeCell ref="A107:F107"/>
    <mergeCell ref="G107:I107"/>
    <mergeCell ref="J107:L107"/>
    <mergeCell ref="A103:F103"/>
    <mergeCell ref="A105:F106"/>
    <mergeCell ref="G103:I103"/>
    <mergeCell ref="J103:L103"/>
    <mergeCell ref="A104:F104"/>
    <mergeCell ref="G104:I104"/>
    <mergeCell ref="J104:L104"/>
    <mergeCell ref="A112:L112"/>
    <mergeCell ref="G105:I106"/>
    <mergeCell ref="J105:L106"/>
    <mergeCell ref="A109:L109"/>
    <mergeCell ref="A108:F108"/>
    <mergeCell ref="A111:L111"/>
    <mergeCell ref="A110:L110"/>
    <mergeCell ref="Y115:Y116"/>
    <mergeCell ref="U115:U116"/>
    <mergeCell ref="P113:W113"/>
    <mergeCell ref="F113:G116"/>
    <mergeCell ref="H113:O113"/>
    <mergeCell ref="L115:L116"/>
    <mergeCell ref="M115:M116"/>
    <mergeCell ref="N115:O115"/>
    <mergeCell ref="A117:D117"/>
    <mergeCell ref="F117:G117"/>
    <mergeCell ref="J117:K117"/>
    <mergeCell ref="R117:S117"/>
    <mergeCell ref="I115:I116"/>
    <mergeCell ref="J115:K116"/>
    <mergeCell ref="A113:D116"/>
    <mergeCell ref="E113:E116"/>
    <mergeCell ref="F119:G119"/>
    <mergeCell ref="J119:K119"/>
    <mergeCell ref="R119:S119"/>
    <mergeCell ref="Z118:AA118"/>
    <mergeCell ref="Q115:Q116"/>
    <mergeCell ref="R115:S116"/>
    <mergeCell ref="T115:T116"/>
    <mergeCell ref="Z115:AA116"/>
    <mergeCell ref="Z117:AA117"/>
    <mergeCell ref="V115:W115"/>
    <mergeCell ref="A120:D120"/>
    <mergeCell ref="F120:G120"/>
    <mergeCell ref="J120:K120"/>
    <mergeCell ref="R120:S120"/>
    <mergeCell ref="Z119:AA119"/>
    <mergeCell ref="A118:D118"/>
    <mergeCell ref="F118:G118"/>
    <mergeCell ref="J118:K118"/>
    <mergeCell ref="R118:S118"/>
    <mergeCell ref="A119:D119"/>
    <mergeCell ref="A123:D123"/>
    <mergeCell ref="F123:G123"/>
    <mergeCell ref="J123:K123"/>
    <mergeCell ref="R123:S123"/>
    <mergeCell ref="Z120:AA120"/>
    <mergeCell ref="A121:D121"/>
    <mergeCell ref="F121:G121"/>
    <mergeCell ref="J121:K121"/>
    <mergeCell ref="R121:S121"/>
    <mergeCell ref="Z121:AA121"/>
    <mergeCell ref="A125:D125"/>
    <mergeCell ref="F125:G125"/>
    <mergeCell ref="J125:K125"/>
    <mergeCell ref="R125:S125"/>
    <mergeCell ref="Z123:AA123"/>
    <mergeCell ref="A124:D124"/>
    <mergeCell ref="F124:G124"/>
    <mergeCell ref="J124:K124"/>
    <mergeCell ref="R124:S124"/>
    <mergeCell ref="Z124:AA124"/>
    <mergeCell ref="A127:D127"/>
    <mergeCell ref="F127:G127"/>
    <mergeCell ref="J127:K127"/>
    <mergeCell ref="R127:S127"/>
    <mergeCell ref="Z125:AA125"/>
    <mergeCell ref="A126:D126"/>
    <mergeCell ref="F126:G126"/>
    <mergeCell ref="J126:K126"/>
    <mergeCell ref="R126:S126"/>
    <mergeCell ref="Z126:AA126"/>
    <mergeCell ref="A129:D129"/>
    <mergeCell ref="F129:G129"/>
    <mergeCell ref="J129:K129"/>
    <mergeCell ref="R129:S129"/>
    <mergeCell ref="Z127:AA127"/>
    <mergeCell ref="A128:D128"/>
    <mergeCell ref="F128:G128"/>
    <mergeCell ref="J128:K128"/>
    <mergeCell ref="R128:S128"/>
    <mergeCell ref="Z128:AA128"/>
    <mergeCell ref="A131:D131"/>
    <mergeCell ref="F131:G131"/>
    <mergeCell ref="J131:K131"/>
    <mergeCell ref="R131:S131"/>
    <mergeCell ref="Z129:AA129"/>
    <mergeCell ref="A130:D130"/>
    <mergeCell ref="F130:G130"/>
    <mergeCell ref="J130:K130"/>
    <mergeCell ref="R130:S130"/>
    <mergeCell ref="Z130:AA130"/>
    <mergeCell ref="A133:D133"/>
    <mergeCell ref="F133:G133"/>
    <mergeCell ref="J133:K133"/>
    <mergeCell ref="R133:S133"/>
    <mergeCell ref="Z131:AA131"/>
    <mergeCell ref="A132:D132"/>
    <mergeCell ref="F132:G132"/>
    <mergeCell ref="J132:K132"/>
    <mergeCell ref="R132:S132"/>
    <mergeCell ref="Z132:AA132"/>
    <mergeCell ref="Z139:AA139"/>
    <mergeCell ref="A135:D135"/>
    <mergeCell ref="J135:K135"/>
    <mergeCell ref="R135:S135"/>
    <mergeCell ref="Z133:AA133"/>
    <mergeCell ref="A134:D134"/>
    <mergeCell ref="F134:G134"/>
    <mergeCell ref="J134:K134"/>
    <mergeCell ref="R134:S134"/>
    <mergeCell ref="Z134:AA134"/>
    <mergeCell ref="Z141:AA141"/>
    <mergeCell ref="A140:D140"/>
    <mergeCell ref="F140:G140"/>
    <mergeCell ref="J140:K140"/>
    <mergeCell ref="R140:S140"/>
    <mergeCell ref="Z135:AA135"/>
    <mergeCell ref="A139:D139"/>
    <mergeCell ref="F139:G139"/>
    <mergeCell ref="J139:K139"/>
    <mergeCell ref="R139:S139"/>
    <mergeCell ref="Z143:AA143"/>
    <mergeCell ref="A142:D142"/>
    <mergeCell ref="F142:G142"/>
    <mergeCell ref="J142:K142"/>
    <mergeCell ref="R142:S142"/>
    <mergeCell ref="Z140:AA140"/>
    <mergeCell ref="A141:D141"/>
    <mergeCell ref="F141:G141"/>
    <mergeCell ref="J141:K141"/>
    <mergeCell ref="R141:S141"/>
    <mergeCell ref="Z145:AA145"/>
    <mergeCell ref="A144:D144"/>
    <mergeCell ref="F144:G144"/>
    <mergeCell ref="J144:K144"/>
    <mergeCell ref="R144:S144"/>
    <mergeCell ref="Z142:AA142"/>
    <mergeCell ref="A143:D143"/>
    <mergeCell ref="F143:G143"/>
    <mergeCell ref="J143:K143"/>
    <mergeCell ref="R143:S143"/>
    <mergeCell ref="Z147:AA147"/>
    <mergeCell ref="A146:D146"/>
    <mergeCell ref="F146:G146"/>
    <mergeCell ref="J146:K146"/>
    <mergeCell ref="R146:S146"/>
    <mergeCell ref="Z144:AA144"/>
    <mergeCell ref="A145:D145"/>
    <mergeCell ref="F145:G145"/>
    <mergeCell ref="J145:K145"/>
    <mergeCell ref="R145:S145"/>
    <mergeCell ref="Z149:AA149"/>
    <mergeCell ref="A148:D148"/>
    <mergeCell ref="F148:G148"/>
    <mergeCell ref="J148:K148"/>
    <mergeCell ref="R148:S148"/>
    <mergeCell ref="Z146:AA146"/>
    <mergeCell ref="A147:D147"/>
    <mergeCell ref="F147:G147"/>
    <mergeCell ref="J147:K147"/>
    <mergeCell ref="R147:S147"/>
    <mergeCell ref="A151:D151"/>
    <mergeCell ref="F151:G151"/>
    <mergeCell ref="J151:K151"/>
    <mergeCell ref="R151:S151"/>
    <mergeCell ref="A150:D150"/>
    <mergeCell ref="Z148:AA148"/>
    <mergeCell ref="A149:D149"/>
    <mergeCell ref="F149:G149"/>
    <mergeCell ref="J149:K149"/>
    <mergeCell ref="R149:S149"/>
    <mergeCell ref="G156:Q156"/>
    <mergeCell ref="G157:J159"/>
    <mergeCell ref="Z152:AA152"/>
    <mergeCell ref="F150:G150"/>
    <mergeCell ref="J150:K150"/>
    <mergeCell ref="R150:S150"/>
    <mergeCell ref="Z150:AA150"/>
    <mergeCell ref="Z151:AA151"/>
    <mergeCell ref="A152:D152"/>
    <mergeCell ref="F152:G152"/>
    <mergeCell ref="J152:K152"/>
    <mergeCell ref="R152:S152"/>
    <mergeCell ref="A153:Y153"/>
    <mergeCell ref="K158:N159"/>
    <mergeCell ref="O158:Q159"/>
    <mergeCell ref="K157:Q157"/>
    <mergeCell ref="A154:O154"/>
    <mergeCell ref="A155:O155"/>
    <mergeCell ref="G160:H160"/>
    <mergeCell ref="K160:L160"/>
    <mergeCell ref="A166:D166"/>
    <mergeCell ref="G166:H166"/>
    <mergeCell ref="K166:L166"/>
    <mergeCell ref="A156:D160"/>
    <mergeCell ref="E156:E160"/>
    <mergeCell ref="F156:F160"/>
    <mergeCell ref="A161:D161"/>
    <mergeCell ref="G161:H161"/>
    <mergeCell ref="A163:D163"/>
    <mergeCell ref="G163:H163"/>
    <mergeCell ref="K163:L163"/>
    <mergeCell ref="K161:L161"/>
    <mergeCell ref="A162:D162"/>
    <mergeCell ref="G162:H162"/>
    <mergeCell ref="K162:L162"/>
    <mergeCell ref="G164:H164"/>
    <mergeCell ref="K164:L164"/>
    <mergeCell ref="A165:D165"/>
    <mergeCell ref="G165:H165"/>
    <mergeCell ref="K165:L165"/>
    <mergeCell ref="A173:D173"/>
    <mergeCell ref="F173:I173"/>
    <mergeCell ref="B170:L170"/>
    <mergeCell ref="B171:L171"/>
    <mergeCell ref="A164:D164"/>
    <mergeCell ref="A174:D174"/>
    <mergeCell ref="F174:I174"/>
    <mergeCell ref="A175:D175"/>
    <mergeCell ref="B172:L172"/>
    <mergeCell ref="F175:I175"/>
    <mergeCell ref="A176:D176"/>
    <mergeCell ref="F176:I176"/>
    <mergeCell ref="A177:D177"/>
    <mergeCell ref="F177:I177"/>
    <mergeCell ref="A186:D186"/>
    <mergeCell ref="F186:I186"/>
    <mergeCell ref="A178:D178"/>
    <mergeCell ref="F178:I178"/>
    <mergeCell ref="A181:J181"/>
    <mergeCell ref="A179:D179"/>
    <mergeCell ref="A185:D185"/>
    <mergeCell ref="F185:I185"/>
    <mergeCell ref="C191:H191"/>
    <mergeCell ref="I191:J191"/>
    <mergeCell ref="A188:F188"/>
    <mergeCell ref="G188:J188"/>
    <mergeCell ref="C189:D189"/>
    <mergeCell ref="F179:I179"/>
    <mergeCell ref="A183:D183"/>
    <mergeCell ref="F189:G189"/>
    <mergeCell ref="I189:J189"/>
    <mergeCell ref="A190:C190"/>
    <mergeCell ref="D190:H190"/>
    <mergeCell ref="I190:J190"/>
    <mergeCell ref="A182:D182"/>
    <mergeCell ref="F182:I182"/>
    <mergeCell ref="F183:I183"/>
    <mergeCell ref="A184:D184"/>
    <mergeCell ref="F184:I184"/>
    <mergeCell ref="R122:S122"/>
    <mergeCell ref="R137:S137"/>
    <mergeCell ref="R138:S138"/>
    <mergeCell ref="Z122:AA122"/>
    <mergeCell ref="Z136:AA136"/>
    <mergeCell ref="Z137:AA137"/>
    <mergeCell ref="Z138:AA138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bagir</dc:creator>
  <cp:keywords/>
  <dc:description/>
  <cp:lastModifiedBy>Кабинет информатики</cp:lastModifiedBy>
  <cp:lastPrinted>2019-01-15T10:15:18Z</cp:lastPrinted>
  <dcterms:created xsi:type="dcterms:W3CDTF">2016-11-28T03:56:34Z</dcterms:created>
  <dcterms:modified xsi:type="dcterms:W3CDTF">2019-03-28T06:00:27Z</dcterms:modified>
  <cp:category/>
  <cp:version/>
  <cp:contentType/>
  <cp:contentStatus/>
</cp:coreProperties>
</file>